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ailmissouri.sharepoint.com/sites/RaFFStaff-Ogrp/Shared Documents/State Farm Income Materials/Fall 2025/ALL_Data Tables/"/>
    </mc:Choice>
  </mc:AlternateContent>
  <xr:revisionPtr revIDLastSave="18" documentId="8_{94FE28F5-BBDD-4938-A055-9600DCB1826B}" xr6:coauthVersionLast="47" xr6:coauthVersionMax="47" xr10:uidLastSave="{C2E32336-7421-4809-A635-B168D9FEAC70}"/>
  <workbookProtection workbookAlgorithmName="SHA-512" workbookHashValue="rg3bmDCkrvW5LAwiWLf2N49GPuyBU3bVfnNa9IxMZjg9j9t5vgqmI7u2YYoUc8izk4AGo1gNRzw7kDpjPJcrvw==" workbookSaltValue="B0qGvYKbTZmobYaYgrySNg==" workbookSpinCount="100000" lockStructure="1"/>
  <bookViews>
    <workbookView xWindow="28680" yWindow="-120" windowWidth="29040" windowHeight="15720" tabRatio="845"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1" l="1"/>
  <c r="A90" i="1"/>
  <c r="B2" i="9" s="1"/>
  <c r="B2" i="2" l="1"/>
  <c r="B5" i="2"/>
  <c r="B79" i="2"/>
  <c r="B2" i="4"/>
  <c r="B5" i="4"/>
  <c r="B37" i="4"/>
  <c r="B2" i="5"/>
  <c r="B2" i="6"/>
  <c r="B61" i="4"/>
  <c r="B5" i="6"/>
  <c r="B22" i="6"/>
  <c r="B2" i="3"/>
  <c r="B2" i="10"/>
  <c r="B2" i="7"/>
  <c r="B2" i="8"/>
</calcChain>
</file>

<file path=xl/sharedStrings.xml><?xml version="1.0" encoding="utf-8"?>
<sst xmlns="http://schemas.openxmlformats.org/spreadsheetml/2006/main" count="869" uniqueCount="264">
  <si>
    <t>Crop production &amp; prices</t>
  </si>
  <si>
    <t>Livestock and dairy production &amp; prices</t>
  </si>
  <si>
    <t>Land use, prices, &amp; rental rates</t>
  </si>
  <si>
    <t>Receipts from farming</t>
  </si>
  <si>
    <t>Production expenses</t>
  </si>
  <si>
    <t>Farm income statistics</t>
  </si>
  <si>
    <t>TOC</t>
  </si>
  <si>
    <t>Units</t>
  </si>
  <si>
    <t>Corn</t>
  </si>
  <si>
    <t>Area planted</t>
  </si>
  <si>
    <t>1000 acres</t>
  </si>
  <si>
    <t>Area harvested</t>
  </si>
  <si>
    <t>Yield</t>
  </si>
  <si>
    <t>bu/acre</t>
  </si>
  <si>
    <t>Production</t>
  </si>
  <si>
    <t>1000 bushels</t>
  </si>
  <si>
    <t>Price</t>
  </si>
  <si>
    <t>$/bu</t>
  </si>
  <si>
    <t>Cotton</t>
  </si>
  <si>
    <t>pounds/acre</t>
  </si>
  <si>
    <t>Price (Upland)</t>
  </si>
  <si>
    <t>Hay</t>
  </si>
  <si>
    <t>short tons/acre</t>
  </si>
  <si>
    <t>1000 short tons</t>
  </si>
  <si>
    <t>$/short ton</t>
  </si>
  <si>
    <t>Oats</t>
  </si>
  <si>
    <t>$/CWT</t>
  </si>
  <si>
    <t>Sorghum</t>
  </si>
  <si>
    <t>Soybeans</t>
  </si>
  <si>
    <t>Wheat</t>
  </si>
  <si>
    <t>Potatoes</t>
  </si>
  <si>
    <t>acres</t>
  </si>
  <si>
    <t>pounds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</si>
  <si>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</si>
  <si>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</si>
  <si>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</si>
  <si>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</si>
  <si>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</si>
  <si>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</si>
  <si>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</si>
  <si>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</si>
  <si>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</si>
  <si>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</si>
  <si>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</si>
  <si>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</si>
  <si>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</si>
  <si>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</si>
  <si>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</si>
  <si>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</si>
  <si>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</si>
  <si>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 xml:space="preserve"> </t>
  </si>
  <si>
    <t>Dec 1, Preceding Year</t>
  </si>
  <si>
    <t xml:space="preserve">  Breeding</t>
  </si>
  <si>
    <t>.</t>
  </si>
  <si>
    <t xml:space="preserve">  Total Market</t>
  </si>
  <si>
    <t>Sows Farrowed</t>
  </si>
  <si>
    <t>Pigs Per Litter</t>
  </si>
  <si>
    <t>Pig Crop</t>
  </si>
  <si>
    <t>Death Loss</t>
  </si>
  <si>
    <t>Milk Cows on Farms</t>
  </si>
  <si>
    <t>Production Per Cow</t>
  </si>
  <si>
    <t>Milk Production</t>
  </si>
  <si>
    <t>All Milk Price</t>
  </si>
  <si>
    <t>Total crop area</t>
  </si>
  <si>
    <t>Field crops</t>
  </si>
  <si>
    <t>Vegetables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</si>
  <si>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</si>
  <si>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</si>
  <si>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</si>
  <si>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</si>
  <si>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</si>
  <si>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</si>
  <si>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</si>
  <si>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</si>
  <si>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</si>
  <si>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</si>
  <si>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million dollars</t>
  </si>
  <si>
    <t>All commodities</t>
  </si>
  <si>
    <t>Crops</t>
  </si>
  <si>
    <t>Feed crops</t>
  </si>
  <si>
    <t>Food grains</t>
  </si>
  <si>
    <t>Oilseeds</t>
  </si>
  <si>
    <t>Fruit and treenuts</t>
  </si>
  <si>
    <t>Other crops</t>
  </si>
  <si>
    <t>Total Livestock</t>
  </si>
  <si>
    <t>Meat animals</t>
  </si>
  <si>
    <t>Cattle &amp; calves</t>
  </si>
  <si>
    <t>Hogs &amp; pigs</t>
  </si>
  <si>
    <t>Dairy</t>
  </si>
  <si>
    <t>Poultry and eggs</t>
  </si>
  <si>
    <t>Eggs</t>
  </si>
  <si>
    <t>Turkeys</t>
  </si>
  <si>
    <t>Other poultry</t>
  </si>
  <si>
    <t>Other livestock</t>
  </si>
  <si>
    <t>Total direct government payments</t>
  </si>
  <si>
    <t>Price loss coverage (PLC)</t>
  </si>
  <si>
    <t>Agriculture risk coverage (ARC)</t>
  </si>
  <si>
    <t>Loan deficiency payments</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</si>
  <si>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</si>
  <si>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</si>
  <si>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</si>
  <si>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</si>
  <si>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</si>
  <si>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</si>
  <si>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</si>
  <si>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</si>
  <si>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</si>
  <si>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</si>
  <si>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</si>
  <si>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 xml:space="preserve">  Pesticides</t>
  </si>
  <si>
    <t xml:space="preserve">  Fertilizer, lime, and soil conditioner</t>
  </si>
  <si>
    <t>Fuel and oils</t>
  </si>
  <si>
    <t xml:space="preserve">  Electricity</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</si>
  <si>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</si>
  <si>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</si>
  <si>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</si>
  <si>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</si>
  <si>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</si>
  <si>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</si>
  <si>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</si>
  <si>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</si>
  <si>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</si>
  <si>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</si>
  <si>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</si>
  <si>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</si>
  <si>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</si>
  <si>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</si>
  <si>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</si>
  <si>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</si>
  <si>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</si>
  <si>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</si>
  <si>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</si>
  <si>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</si>
  <si>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</si>
  <si>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</si>
  <si>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</si>
  <si>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</si>
  <si>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</si>
  <si>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</si>
  <si>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</si>
  <si>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</si>
  <si>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</si>
  <si>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</si>
  <si>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</si>
  <si>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</si>
  <si>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</si>
  <si>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</si>
  <si>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</si>
  <si>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</si>
  <si>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</si>
  <si>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</si>
  <si>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Cotton</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</si>
  <si>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</si>
  <si>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</si>
  <si>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</si>
  <si>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</si>
  <si>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</si>
  <si>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</si>
  <si>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</si>
  <si>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</si>
  <si>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</si>
  <si>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</si>
  <si>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</si>
  <si>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</si>
  <si>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</si>
  <si>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</si>
  <si>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</si>
  <si>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</si>
  <si>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</si>
  <si>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</si>
  <si>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</si>
  <si>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</si>
  <si>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</si>
  <si>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</si>
  <si>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</si>
  <si>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</si>
  <si>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</si>
  <si>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</si>
  <si>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</si>
  <si>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</si>
  <si>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</si>
  <si>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</si>
  <si>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</si>
  <si>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</si>
  <si>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</si>
  <si>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</si>
  <si>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</si>
  <si>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</si>
  <si>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</si>
  <si>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</si>
  <si>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</si>
  <si>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</si>
  <si>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</si>
  <si>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</si>
  <si>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</si>
  <si>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1000 480 lb bales</t>
  </si>
  <si>
    <t>$/lb</t>
  </si>
  <si>
    <t>$/cwt</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</si>
  <si>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</si>
  <si>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</si>
  <si>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</si>
  <si>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</si>
  <si>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</si>
  <si>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</si>
  <si>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</si>
  <si>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</si>
  <si>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</si>
  <si>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</si>
  <si>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</si>
  <si>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</si>
  <si>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</si>
  <si>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</si>
  <si>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</si>
  <si>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</si>
  <si>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</si>
  <si>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</si>
  <si>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</si>
  <si>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</si>
  <si>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</si>
  <si>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</si>
  <si>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</si>
  <si>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Continuous Sign-Up</t>
  </si>
  <si>
    <t>Grasslands Sign-Up</t>
  </si>
  <si>
    <t>Conservation Reserve Program Rental Rates</t>
  </si>
  <si>
    <t>NA</t>
  </si>
  <si>
    <t>Other feed grains</t>
  </si>
  <si>
    <t>Pecans</t>
  </si>
  <si>
    <t>Mushrooms</t>
  </si>
  <si>
    <t>Total crop insurance indemnities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</si>
  <si>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</si>
  <si>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</si>
  <si>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</si>
  <si>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</si>
  <si>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</si>
  <si>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</si>
  <si>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</si>
  <si>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</si>
  <si>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</si>
  <si>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Upland Cotton</t>
  </si>
  <si>
    <t>Total base acres</t>
  </si>
  <si>
    <t>Enrolled base acres</t>
  </si>
  <si>
    <t>PLC share of enrolled base acres</t>
  </si>
  <si>
    <t>PLC program payment rate</t>
  </si>
  <si>
    <t>$/base acre</t>
  </si>
  <si>
    <t>ARC-CO share of enrolled base acres</t>
  </si>
  <si>
    <t>ARC-CO program payment rate</t>
  </si>
  <si>
    <t>Long Grain Rice</t>
  </si>
  <si>
    <t>Barley</t>
  </si>
  <si>
    <t>Canola</t>
  </si>
  <si>
    <t>Sunflowerseed</t>
  </si>
  <si>
    <t>Government payments and programs</t>
  </si>
  <si>
    <t>Crop insurance</t>
  </si>
  <si>
    <t>Fall 2025</t>
  </si>
  <si>
    <t>Kansas Farm Income Outlook</t>
  </si>
  <si>
    <t>lb/acre</t>
  </si>
  <si>
    <t>1000 pounds</t>
  </si>
  <si>
    <t>Sunflowers</t>
  </si>
  <si>
    <t>cwt/acre</t>
  </si>
  <si>
    <t>cwt</t>
  </si>
  <si>
    <t>Other food grains</t>
  </si>
  <si>
    <t>Other oilseeds</t>
  </si>
  <si>
    <t>Beans, dry</t>
  </si>
  <si>
    <t>Other vegetable crops</t>
  </si>
  <si>
    <t>Counter-cyclical payments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</si>
</sst>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
    <numFmt numFmtId="166" formatCode="0.0%"/>
    <numFmt numFmtId="167" formatCode="_(* #,##0.0_);_(* \(#,##0.0\);_(* &quot;-&quot;??_);_(@_)"/>
  </numFmts>
  <fonts count="22" x14ac:knownFonts="1">
    <font>
      <sz val="11"/>
      <color theme="1"/>
      <name val="Calibri"/>
      <family val="2"/>
      <scheme val="minor"/>
    </font>
    <font>
      <sz val="10"/>
      <name val="Arial"/>
      <family val="2"/>
    </font>
    <font>
      <u/>
      <sz val="10"/>
      <color theme="10"/>
      <name val="Arial"/>
      <family val="2"/>
    </font>
    <font>
      <sz val="11"/>
      <color theme="1"/>
      <name val="Calibri"/>
      <family val="2"/>
      <scheme val="minor"/>
    </font>
    <font>
      <sz val="11"/>
      <color theme="1"/>
      <name val="Aptos Narrow"/>
      <family val="2"/>
    </font>
    <font>
      <sz val="10"/>
      <name val="Aptos Narrow"/>
      <family val="2"/>
    </font>
    <font>
      <b/>
      <sz val="20"/>
      <color theme="3"/>
      <name val="Aptos Narrow"/>
      <family val="2"/>
    </font>
    <font>
      <b/>
      <sz val="10"/>
      <name val="Aptos Narrow"/>
      <family val="2"/>
    </font>
    <font>
      <b/>
      <sz val="10"/>
      <color rgb="FF58595B"/>
      <name val="Aptos Narrow"/>
      <family val="2"/>
    </font>
    <font>
      <b/>
      <sz val="10"/>
      <color theme="3"/>
      <name val="Aptos Narrow"/>
      <family val="2"/>
    </font>
    <font>
      <u/>
      <sz val="10"/>
      <name val="Aptos Narrow"/>
      <family val="2"/>
    </font>
    <font>
      <sz val="7"/>
      <color theme="1"/>
      <name val="Aptos Narrow"/>
      <family val="2"/>
    </font>
    <font>
      <b/>
      <u/>
      <sz val="10"/>
      <color theme="0"/>
      <name val="Aptos Narrow"/>
      <family val="2"/>
    </font>
    <font>
      <b/>
      <sz val="11"/>
      <color theme="0"/>
      <name val="Aptos Narrow"/>
      <family val="2"/>
    </font>
    <font>
      <sz val="11"/>
      <color theme="0"/>
      <name val="Aptos Narrow"/>
      <family val="2"/>
    </font>
    <font>
      <b/>
      <sz val="11"/>
      <color theme="1"/>
      <name val="Aptos Narrow"/>
      <family val="2"/>
    </font>
    <font>
      <b/>
      <i/>
      <sz val="11"/>
      <color theme="1"/>
      <name val="Aptos Narrow"/>
      <family val="2"/>
    </font>
    <font>
      <i/>
      <sz val="11"/>
      <color theme="1"/>
      <name val="Aptos Narrow"/>
      <family val="2"/>
    </font>
    <font>
      <sz val="11"/>
      <name val="Aptos Narrow"/>
      <family val="2"/>
    </font>
    <font>
      <b/>
      <sz val="11"/>
      <color indexed="8"/>
      <name val="Aptos Narrow"/>
      <family val="2"/>
    </font>
    <font>
      <sz val="11"/>
      <color indexed="8"/>
      <name val="Aptos Narrow"/>
      <family val="2"/>
    </font>
    <font>
      <b/>
      <sz val="11"/>
      <name val="Aptos Narrow"/>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theme="1"/>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5">
    <xf numFmtId="0" fontId="0" fillId="0" borderId="0"/>
    <xf numFmtId="0" fontId="1" fillId="2" borderId="0">
      <alignment horizontal="left" vertical="center"/>
    </xf>
    <xf numFmtId="0" fontId="2"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cellStyleXfs>
  <cellXfs count="72">
    <xf numFmtId="0" fontId="0" fillId="0" borderId="0" xfId="0"/>
    <xf numFmtId="0" fontId="4" fillId="3" borderId="0" xfId="0" applyFont="1" applyFill="1"/>
    <xf numFmtId="0" fontId="4" fillId="0" borderId="0" xfId="0" applyFont="1"/>
    <xf numFmtId="0" fontId="5" fillId="3" borderId="0" xfId="0" applyFont="1" applyFill="1" applyAlignment="1">
      <alignment vertical="center"/>
    </xf>
    <xf numFmtId="0" fontId="6" fillId="3" borderId="0" xfId="0" applyFont="1" applyFill="1" applyAlignment="1">
      <alignment vertical="center"/>
    </xf>
    <xf numFmtId="0" fontId="7" fillId="3" borderId="0" xfId="0" applyFont="1" applyFill="1" applyAlignment="1">
      <alignment horizontal="left" vertical="center" indent="4"/>
    </xf>
    <xf numFmtId="0" fontId="8" fillId="3" borderId="0" xfId="0" quotePrefix="1" applyFont="1" applyFill="1" applyAlignment="1">
      <alignment horizontal="left" vertical="center"/>
    </xf>
    <xf numFmtId="0" fontId="9" fillId="3" borderId="0" xfId="0" quotePrefix="1" applyFont="1" applyFill="1" applyAlignment="1">
      <alignment horizontal="left" vertical="center"/>
    </xf>
    <xf numFmtId="0" fontId="7" fillId="3" borderId="0" xfId="0" applyFont="1" applyFill="1" applyAlignment="1">
      <alignment vertical="center" wrapText="1"/>
    </xf>
    <xf numFmtId="0" fontId="5" fillId="3" borderId="0" xfId="1" applyFont="1" applyFill="1">
      <alignment horizontal="left" vertical="center"/>
    </xf>
    <xf numFmtId="0" fontId="10" fillId="3" borderId="0" xfId="2" applyFont="1" applyFill="1" applyAlignment="1">
      <alignment horizontal="left" vertical="center"/>
    </xf>
    <xf numFmtId="0" fontId="5" fillId="3" borderId="0" xfId="0" applyFont="1" applyFill="1" applyAlignment="1">
      <alignment horizontal="left" vertical="top" wrapText="1"/>
    </xf>
    <xf numFmtId="0" fontId="4" fillId="3" borderId="0" xfId="0" applyFont="1" applyFill="1" applyAlignment="1">
      <alignment horizontal="left" vertical="top" wrapText="1"/>
    </xf>
    <xf numFmtId="0" fontId="7" fillId="3" borderId="0" xfId="0" applyFont="1" applyFill="1" applyAlignment="1">
      <alignment horizontal="left" vertical="center"/>
    </xf>
    <xf numFmtId="0" fontId="11" fillId="3" borderId="0" xfId="0" applyFont="1" applyFill="1" applyAlignment="1">
      <alignment horizontal="right" vertical="top"/>
    </xf>
    <xf numFmtId="0" fontId="13" fillId="4" borderId="0" xfId="0" applyFont="1" applyFill="1"/>
    <xf numFmtId="0" fontId="13" fillId="4" borderId="0" xfId="0" applyFont="1" applyFill="1" applyAlignment="1">
      <alignment horizontal="center"/>
    </xf>
    <xf numFmtId="0" fontId="13" fillId="3" borderId="0" xfId="0" applyFont="1" applyFill="1"/>
    <xf numFmtId="0" fontId="13" fillId="3" borderId="0" xfId="0" applyFont="1" applyFill="1" applyAlignment="1">
      <alignment horizontal="center"/>
    </xf>
    <xf numFmtId="0" fontId="4" fillId="3" borderId="1" xfId="0" applyFont="1" applyFill="1" applyBorder="1"/>
    <xf numFmtId="0" fontId="4" fillId="3" borderId="1" xfId="0" applyFont="1" applyFill="1" applyBorder="1" applyAlignment="1">
      <alignment horizontal="center"/>
    </xf>
    <xf numFmtId="0" fontId="4" fillId="3" borderId="0" xfId="0" applyFont="1" applyFill="1" applyAlignment="1">
      <alignment horizontal="center"/>
    </xf>
    <xf numFmtId="0" fontId="15" fillId="3" borderId="0" xfId="0" applyFont="1" applyFill="1"/>
    <xf numFmtId="0" fontId="4" fillId="3" borderId="0" xfId="0" applyFont="1" applyFill="1" applyAlignment="1">
      <alignment horizontal="left" indent="1"/>
    </xf>
    <xf numFmtId="3" fontId="4" fillId="3" borderId="0" xfId="0" applyNumberFormat="1" applyFont="1" applyFill="1" applyAlignment="1">
      <alignment horizontal="right"/>
    </xf>
    <xf numFmtId="2" fontId="4" fillId="3" borderId="0" xfId="0" applyNumberFormat="1" applyFont="1" applyFill="1"/>
    <xf numFmtId="2" fontId="4" fillId="3" borderId="0" xfId="0" applyNumberFormat="1" applyFont="1" applyFill="1" applyAlignment="1">
      <alignment horizontal="right"/>
    </xf>
    <xf numFmtId="0" fontId="4" fillId="3" borderId="2" xfId="0" applyFont="1" applyFill="1" applyBorder="1"/>
    <xf numFmtId="0" fontId="4" fillId="3" borderId="0" xfId="0" applyFont="1" applyFill="1" applyAlignment="1">
      <alignment horizontal="right"/>
    </xf>
    <xf numFmtId="0" fontId="4" fillId="3" borderId="2" xfId="0" applyFont="1" applyFill="1" applyBorder="1" applyAlignment="1">
      <alignment horizontal="center"/>
    </xf>
    <xf numFmtId="0" fontId="16" fillId="3" borderId="0" xfId="0" applyFont="1" applyFill="1" applyAlignment="1">
      <alignment horizontal="right"/>
    </xf>
    <xf numFmtId="0" fontId="16" fillId="3" borderId="0" xfId="0" applyFont="1" applyFill="1" applyAlignment="1">
      <alignment horizontal="center"/>
    </xf>
    <xf numFmtId="3" fontId="4" fillId="3" borderId="0" xfId="0" applyNumberFormat="1" applyFont="1" applyFill="1"/>
    <xf numFmtId="0" fontId="4" fillId="3" borderId="0" xfId="0" applyFont="1" applyFill="1" applyAlignment="1">
      <alignment horizontal="left" indent="2"/>
    </xf>
    <xf numFmtId="4" fontId="4" fillId="3" borderId="0" xfId="0" applyNumberFormat="1" applyFont="1" applyFill="1"/>
    <xf numFmtId="164" fontId="4" fillId="3" borderId="0" xfId="0" applyNumberFormat="1" applyFont="1" applyFill="1"/>
    <xf numFmtId="1" fontId="4" fillId="3" borderId="0" xfId="0" applyNumberFormat="1" applyFont="1" applyFill="1"/>
    <xf numFmtId="0" fontId="17" fillId="3" borderId="0" xfId="0" applyFont="1" applyFill="1"/>
    <xf numFmtId="9" fontId="4" fillId="3" borderId="0" xfId="3" applyFont="1" applyFill="1"/>
    <xf numFmtId="0" fontId="4" fillId="3" borderId="0" xfId="0" quotePrefix="1" applyFont="1" applyFill="1"/>
    <xf numFmtId="2" fontId="4" fillId="3" borderId="0" xfId="0" quotePrefix="1" applyNumberFormat="1" applyFont="1" applyFill="1"/>
    <xf numFmtId="166" fontId="4" fillId="3" borderId="0" xfId="3" applyNumberFormat="1" applyFont="1" applyFill="1"/>
    <xf numFmtId="0" fontId="16" fillId="3" borderId="0" xfId="0" applyFont="1" applyFill="1"/>
    <xf numFmtId="3" fontId="4" fillId="3" borderId="0" xfId="0" quotePrefix="1" applyNumberFormat="1" applyFont="1" applyFill="1" applyAlignment="1">
      <alignment horizontal="right"/>
    </xf>
    <xf numFmtId="0" fontId="4" fillId="3" borderId="0" xfId="0" applyFont="1" applyFill="1" applyAlignment="1">
      <alignment horizontal="left" indent="3"/>
    </xf>
    <xf numFmtId="0" fontId="15" fillId="3" borderId="0" xfId="0" applyFont="1" applyFill="1" applyAlignment="1">
      <alignment horizontal="left"/>
    </xf>
    <xf numFmtId="0" fontId="15" fillId="3" borderId="0" xfId="0" applyFont="1" applyFill="1" applyAlignment="1">
      <alignment horizontal="left" indent="1"/>
    </xf>
    <xf numFmtId="0" fontId="4" fillId="3" borderId="0" xfId="0" applyFont="1" applyFill="1" applyAlignment="1">
      <alignment horizontal="left" indent="4"/>
    </xf>
    <xf numFmtId="0" fontId="18" fillId="3" borderId="0" xfId="0" applyFont="1" applyFill="1" applyAlignment="1">
      <alignment horizontal="center"/>
    </xf>
    <xf numFmtId="0" fontId="4" fillId="3" borderId="0" xfId="0" applyFont="1" applyFill="1" applyAlignment="1">
      <alignment horizontal="left"/>
    </xf>
    <xf numFmtId="0" fontId="16" fillId="3" borderId="0" xfId="0" applyFont="1" applyFill="1" applyAlignment="1">
      <alignment horizontal="left" indent="1"/>
    </xf>
    <xf numFmtId="165" fontId="4" fillId="3" borderId="0" xfId="0" applyNumberFormat="1" applyFont="1" applyFill="1"/>
    <xf numFmtId="0" fontId="4" fillId="3" borderId="2" xfId="0" applyFont="1" applyFill="1" applyBorder="1" applyAlignment="1">
      <alignment horizontal="left" indent="2"/>
    </xf>
    <xf numFmtId="0" fontId="19" fillId="3" borderId="0" xfId="0" applyFont="1" applyFill="1"/>
    <xf numFmtId="0" fontId="19" fillId="3" borderId="0" xfId="0" applyFont="1" applyFill="1" applyAlignment="1">
      <alignment horizontal="center"/>
    </xf>
    <xf numFmtId="0" fontId="20" fillId="3" borderId="0" xfId="0" applyFont="1" applyFill="1" applyAlignment="1">
      <alignment horizontal="left" indent="1"/>
    </xf>
    <xf numFmtId="0" fontId="20" fillId="3" borderId="0" xfId="0" applyFont="1" applyFill="1" applyAlignment="1">
      <alignment horizontal="center"/>
    </xf>
    <xf numFmtId="0" fontId="20" fillId="3" borderId="0" xfId="0" applyFont="1" applyFill="1" applyAlignment="1">
      <alignment horizontal="left" indent="2"/>
    </xf>
    <xf numFmtId="0" fontId="20" fillId="3" borderId="0" xfId="0" applyFont="1" applyFill="1"/>
    <xf numFmtId="0" fontId="20" fillId="3" borderId="0" xfId="0" applyFont="1" applyFill="1" applyAlignment="1">
      <alignment horizontal="left" indent="3"/>
    </xf>
    <xf numFmtId="0" fontId="19" fillId="5" borderId="0" xfId="0" applyFont="1" applyFill="1"/>
    <xf numFmtId="0" fontId="19" fillId="5" borderId="0" xfId="0" applyFont="1" applyFill="1" applyAlignment="1">
      <alignment horizontal="center"/>
    </xf>
    <xf numFmtId="3" fontId="4" fillId="0" borderId="0" xfId="0" applyNumberFormat="1" applyFont="1"/>
    <xf numFmtId="0" fontId="21" fillId="3" borderId="0" xfId="0" applyFont="1" applyFill="1"/>
    <xf numFmtId="0" fontId="18" fillId="3" borderId="0" xfId="0" applyFont="1" applyFill="1"/>
    <xf numFmtId="0" fontId="18" fillId="3" borderId="0" xfId="0" applyFont="1" applyFill="1" applyAlignment="1">
      <alignment horizontal="left" indent="1"/>
    </xf>
    <xf numFmtId="0" fontId="18" fillId="3" borderId="0" xfId="0" applyFont="1" applyFill="1" applyAlignment="1">
      <alignment horizontal="left" indent="3"/>
    </xf>
    <xf numFmtId="0" fontId="18" fillId="3" borderId="0" xfId="0" applyFont="1" applyFill="1" applyAlignment="1">
      <alignment horizontal="left" indent="5"/>
    </xf>
    <xf numFmtId="0" fontId="12" fillId="6" borderId="0" xfId="2" applyFont="1" applyFill="1" applyAlignment="1">
      <alignment horizontal="left" vertical="center"/>
    </xf>
    <xf numFmtId="0" fontId="7" fillId="6" borderId="0" xfId="0" applyFont="1" applyFill="1" applyAlignment="1">
      <alignment horizontal="left" vertical="center"/>
    </xf>
    <xf numFmtId="0" fontId="14" fillId="3" borderId="0" xfId="0" applyFont="1" applyFill="1" applyProtection="1">
      <protection hidden="1"/>
    </xf>
    <xf numFmtId="167" fontId="4" fillId="3" borderId="0" xfId="4" applyNumberFormat="1" applyFont="1" applyFill="1"/>
  </cellXfs>
  <cellStyles count="5">
    <cellStyle name="Comma" xfId="4" builtinId="3"/>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23</xdr:row>
      <xdr:rowOff>161925</xdr:rowOff>
    </xdr:from>
    <xdr:to>
      <xdr:col>15</xdr:col>
      <xdr:colOff>600075</xdr:colOff>
      <xdr:row>24</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24</xdr:row>
      <xdr:rowOff>93345</xdr:rowOff>
    </xdr:from>
    <xdr:to>
      <xdr:col>15</xdr:col>
      <xdr:colOff>523875</xdr:colOff>
      <xdr:row>38</xdr:row>
      <xdr:rowOff>101601</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4658995"/>
          <a:ext cx="9574530" cy="258635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Recommended Citation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chemeClr val="dk1"/>
              </a:solidFill>
              <a:effectLst/>
              <a:latin typeface="+mn-lt"/>
              <a:ea typeface="+mn-ea"/>
              <a:cs typeface="+mn-cs"/>
            </a:rPr>
            <a:t>Kruse, J.,  Plastina, A., Pongspikul, T., Palange, K., Ifft, J., Parcell, J., Roach, A. “Fall 2025 Farm Income Outlook Tables for Kansas.” RaFF Report 2025-15, Rural and Farm Finance Policy Analysis Center, University of Missouri, Columbia, October 2025. Available at raff.missouri.edu/farm-income/.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200">
            <a:effectLst/>
          </a:endParaRPr>
        </a:p>
        <a:p>
          <a:pPr rtl="0"/>
          <a:r>
            <a:rPr lang="en-US" sz="1200" b="0" i="0" u="none" strike="noStrike" baseline="30000">
              <a:solidFill>
                <a:schemeClr val="tx2"/>
              </a:solidFill>
              <a:latin typeface="+mn-lt"/>
              <a:ea typeface="+mn-ea"/>
              <a:cs typeface="+mn-cs"/>
            </a:rPr>
            <a:t>Acknowledgements</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u="none" strike="noStrike" baseline="30000">
              <a:solidFill>
                <a:schemeClr val="dk1"/>
              </a:solidFill>
              <a:latin typeface="+mn-lt"/>
              <a:ea typeface="+mn-ea"/>
              <a:cs typeface="+mn-cs"/>
            </a:rPr>
            <a:t>The development of this Report was supported by the US Department of Agriculture, Office of the Chief Economist, Award IDs 58-0111-23-017, 58-0111-24-019, and 58-0111-25-003. The findings and conclusions in this report are those of the authors and should not be construed to represent any official USDA or US Government determination or policy. </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u="none" strike="noStrike" baseline="30000">
              <a:solidFill>
                <a:schemeClr val="dk1"/>
              </a:solidFill>
              <a:latin typeface="+mn-lt"/>
              <a:ea typeface="+mn-ea"/>
              <a:cs typeface="+mn-cs"/>
            </a:rPr>
            <a:t>The University of Missouri does not discriminate on the basis of race, color, national origin, ancestry, religion, sex, pregnancy, sexual orientation, gender identity, gender expression, age, disability, protected veteran status, or any other status protected by applicable state or federal law. For more information, call the Office of Human Resources at 573-882-2146 or the U.S. Department of Education, Office for Civil Rights (OCR).</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u="none" strike="noStrike" baseline="30000">
              <a:solidFill>
                <a:schemeClr val="dk1"/>
              </a:solidFill>
              <a:latin typeface="+mn-lt"/>
              <a:ea typeface="+mn-ea"/>
              <a:cs typeface="+mn-cs"/>
            </a:rPr>
            <a:t>K-State Research and Extension is an equal opportunity provider and employer. Issued in furtherance of Cooperative Extension Work, Acts of May 8 and June 30, 1914, as amended. Kansas State University, County Extension Councils, Extension Districts.</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b="0" i="1" u="none" strike="noStrike" baseline="30000">
            <a:solidFill>
              <a:schemeClr val="dk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Reader note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chemeClr val="dk1"/>
              </a:solidFill>
              <a:effectLst/>
              <a:latin typeface="+mn-lt"/>
              <a:ea typeface="+mn-ea"/>
              <a:cs typeface="+mn-cs"/>
            </a:rPr>
            <a:t>Kansas historical farm income data were sourced from the September 3, 2025, USDA-ERS data release and includes data through 2024.</a:t>
          </a:r>
        </a:p>
      </xdr:txBody>
    </xdr:sp>
    <xdr:clientData/>
  </xdr:twoCellAnchor>
  <xdr:twoCellAnchor>
    <xdr:from>
      <xdr:col>0</xdr:col>
      <xdr:colOff>0</xdr:colOff>
      <xdr:row>41</xdr:row>
      <xdr:rowOff>177604</xdr:rowOff>
    </xdr:from>
    <xdr:to>
      <xdr:col>15</xdr:col>
      <xdr:colOff>558165</xdr:colOff>
      <xdr:row>42</xdr:row>
      <xdr:rowOff>8059</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0" y="9468142"/>
          <a:ext cx="9680184" cy="209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17</xdr:col>
      <xdr:colOff>215900</xdr:colOff>
      <xdr:row>9</xdr:row>
      <xdr:rowOff>95250</xdr:rowOff>
    </xdr:to>
    <xdr:pic>
      <xdr:nvPicPr>
        <xdr:cNvPr id="4" name="Picture 3">
          <a:extLst>
            <a:ext uri="{FF2B5EF4-FFF2-40B4-BE49-F238E27FC236}">
              <a16:creationId xmlns:a16="http://schemas.microsoft.com/office/drawing/2014/main" id="{4E019C18-9B4C-7E5E-940E-E8C542E807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96500" cy="1809750"/>
        </a:xfrm>
        <a:prstGeom prst="rect">
          <a:avLst/>
        </a:prstGeom>
      </xdr:spPr>
    </xdr:pic>
    <xdr:clientData/>
  </xdr:twoCellAnchor>
  <xdr:twoCellAnchor>
    <xdr:from>
      <xdr:col>9</xdr:col>
      <xdr:colOff>0</xdr:colOff>
      <xdr:row>11</xdr:row>
      <xdr:rowOff>50800</xdr:rowOff>
    </xdr:from>
    <xdr:to>
      <xdr:col>14</xdr:col>
      <xdr:colOff>558800</xdr:colOff>
      <xdr:row>22</xdr:row>
      <xdr:rowOff>0</xdr:rowOff>
    </xdr:to>
    <xdr:sp macro="" textlink="">
      <xdr:nvSpPr>
        <xdr:cNvPr id="2" name="TextBox 1">
          <a:extLst>
            <a:ext uri="{FF2B5EF4-FFF2-40B4-BE49-F238E27FC236}">
              <a16:creationId xmlns:a16="http://schemas.microsoft.com/office/drawing/2014/main" id="{13BDE019-39B2-4559-8D05-78F35CB8F72B}"/>
            </a:ext>
          </a:extLst>
        </xdr:cNvPr>
        <xdr:cNvSpPr txBox="1"/>
      </xdr:nvSpPr>
      <xdr:spPr>
        <a:xfrm>
          <a:off x="5486400" y="2222500"/>
          <a:ext cx="3606800" cy="1974850"/>
        </a:xfrm>
        <a:prstGeom prst="rect">
          <a:avLst/>
        </a:prstGeom>
        <a:solidFill>
          <a:schemeClr val="bg1"/>
        </a:solidFill>
        <a:ln w="28575" cmpd="sng">
          <a:solidFill>
            <a:schemeClr val="bg2">
              <a:lumMod val="20000"/>
              <a:lumOff val="80000"/>
            </a:schemeClr>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i="1">
              <a:solidFill>
                <a:schemeClr val="dk1"/>
              </a:solidFill>
              <a:effectLst/>
              <a:latin typeface="+mn-lt"/>
              <a:ea typeface="+mn-ea"/>
              <a:cs typeface="+mn-cs"/>
            </a:rPr>
            <a:t>Produced in collaboration with</a:t>
          </a:r>
        </a:p>
      </xdr:txBody>
    </xdr:sp>
    <xdr:clientData/>
  </xdr:twoCellAnchor>
  <xdr:twoCellAnchor editAs="oneCell">
    <xdr:from>
      <xdr:col>10</xdr:col>
      <xdr:colOff>4445</xdr:colOff>
      <xdr:row>13</xdr:row>
      <xdr:rowOff>67945</xdr:rowOff>
    </xdr:from>
    <xdr:to>
      <xdr:col>14</xdr:col>
      <xdr:colOff>6350</xdr:colOff>
      <xdr:row>16</xdr:row>
      <xdr:rowOff>121386</xdr:rowOff>
    </xdr:to>
    <xdr:pic>
      <xdr:nvPicPr>
        <xdr:cNvPr id="6" name="Picture 5" descr="A close up of a logo&#10;&#10;AI-generated content may be incorrect.">
          <a:extLst>
            <a:ext uri="{FF2B5EF4-FFF2-40B4-BE49-F238E27FC236}">
              <a16:creationId xmlns:a16="http://schemas.microsoft.com/office/drawing/2014/main" id="{ECB6DFB7-38CC-2105-8664-7694C878DE99}"/>
            </a:ext>
          </a:extLst>
        </xdr:cNvPr>
        <xdr:cNvPicPr>
          <a:picLocks noChangeAspect="1"/>
        </xdr:cNvPicPr>
      </xdr:nvPicPr>
      <xdr:blipFill>
        <a:blip xmlns:r="http://schemas.openxmlformats.org/officeDocument/2006/relationships" r:embed="rId2"/>
        <a:stretch>
          <a:fillRect/>
        </a:stretch>
      </xdr:blipFill>
      <xdr:spPr>
        <a:xfrm>
          <a:off x="6100445" y="2607945"/>
          <a:ext cx="2427605" cy="602716"/>
        </a:xfrm>
        <a:prstGeom prst="rect">
          <a:avLst/>
        </a:prstGeom>
      </xdr:spPr>
    </xdr:pic>
    <xdr:clientData/>
  </xdr:twoCellAnchor>
  <xdr:twoCellAnchor editAs="oneCell">
    <xdr:from>
      <xdr:col>10</xdr:col>
      <xdr:colOff>175895</xdr:colOff>
      <xdr:row>17</xdr:row>
      <xdr:rowOff>99695</xdr:rowOff>
    </xdr:from>
    <xdr:to>
      <xdr:col>13</xdr:col>
      <xdr:colOff>200025</xdr:colOff>
      <xdr:row>20</xdr:row>
      <xdr:rowOff>143396</xdr:rowOff>
    </xdr:to>
    <xdr:pic>
      <xdr:nvPicPr>
        <xdr:cNvPr id="7" name="Picture 6" descr="A black background with a red light&#10;&#10;AI-generated content may be incorrect.">
          <a:extLst>
            <a:ext uri="{FF2B5EF4-FFF2-40B4-BE49-F238E27FC236}">
              <a16:creationId xmlns:a16="http://schemas.microsoft.com/office/drawing/2014/main" id="{CC1A58FC-7901-547F-550D-2B23647447CA}"/>
            </a:ext>
          </a:extLst>
        </xdr:cNvPr>
        <xdr:cNvPicPr>
          <a:picLocks noChangeAspect="1"/>
        </xdr:cNvPicPr>
      </xdr:nvPicPr>
      <xdr:blipFill>
        <a:blip xmlns:r="http://schemas.openxmlformats.org/officeDocument/2006/relationships" r:embed="rId3"/>
        <a:stretch>
          <a:fillRect/>
        </a:stretch>
      </xdr:blipFill>
      <xdr:spPr>
        <a:xfrm>
          <a:off x="6271895" y="3376295"/>
          <a:ext cx="1849755" cy="592976"/>
        </a:xfrm>
        <a:prstGeom prst="rect">
          <a:avLst/>
        </a:prstGeom>
      </xdr:spPr>
    </xdr:pic>
    <xdr:clientData/>
  </xdr:twoCellAnchor>
</xdr:wsDr>
</file>

<file path=xl/theme/theme1.xml><?xml version="1.0" encoding="utf-8"?>
<a:theme xmlns:a="http://schemas.openxmlformats.org/drawingml/2006/main" name="2022_RaFF theme">
  <a:themeElements>
    <a:clrScheme name="RaFF_25">
      <a:dk1>
        <a:srgbClr val="000000"/>
      </a:dk1>
      <a:lt1>
        <a:srgbClr val="FFFFFF"/>
      </a:lt1>
      <a:dk2>
        <a:srgbClr val="4A596E"/>
      </a:dk2>
      <a:lt2>
        <a:srgbClr val="FDB719"/>
      </a:lt2>
      <a:accent1>
        <a:srgbClr val="453D3F"/>
      </a:accent1>
      <a:accent2>
        <a:srgbClr val="370013"/>
      </a:accent2>
      <a:accent3>
        <a:srgbClr val="FFFFFF"/>
      </a:accent3>
      <a:accent4>
        <a:srgbClr val="D4D4D4"/>
      </a:accent4>
      <a:accent5>
        <a:srgbClr val="453D3F"/>
      </a:accent5>
      <a:accent6>
        <a:srgbClr val="4A596E"/>
      </a:accent6>
      <a:hlink>
        <a:srgbClr val="4A596E"/>
      </a:hlink>
      <a:folHlink>
        <a:srgbClr val="37001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90"/>
  <sheetViews>
    <sheetView tabSelected="1" zoomScaleNormal="100" workbookViewId="0"/>
  </sheetViews>
  <sheetFormatPr defaultColWidth="8.7109375" defaultRowHeight="15" x14ac:dyDescent="0.25"/>
  <cols>
    <col min="1" max="16384" width="8.7109375" style="2"/>
  </cols>
  <sheetData>
    <row r="1" spans="1:35"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ht="26.25" x14ac:dyDescent="0.25">
      <c r="A11" s="3"/>
      <c r="B11" s="4" t="s">
        <v>253</v>
      </c>
      <c r="C11" s="3"/>
      <c r="D11" s="3"/>
      <c r="E11" s="3"/>
      <c r="F11" s="3"/>
      <c r="G11" s="3"/>
      <c r="H11" s="3"/>
      <c r="I11" s="3"/>
      <c r="J11" s="3"/>
      <c r="K11" s="3"/>
      <c r="L11" s="3"/>
      <c r="M11" s="3"/>
      <c r="N11" s="3"/>
      <c r="O11" s="3"/>
      <c r="P11" s="3"/>
      <c r="Q11" s="1"/>
      <c r="R11" s="1"/>
      <c r="S11" s="1"/>
      <c r="T11" s="1"/>
      <c r="U11" s="1"/>
      <c r="V11" s="1"/>
      <c r="W11" s="1"/>
      <c r="X11" s="1"/>
      <c r="Y11" s="1"/>
      <c r="Z11" s="1"/>
      <c r="AA11" s="1"/>
      <c r="AB11" s="1"/>
      <c r="AC11" s="1"/>
      <c r="AD11" s="1"/>
      <c r="AE11" s="1"/>
      <c r="AF11" s="1"/>
      <c r="AG11" s="1"/>
      <c r="AH11" s="1"/>
      <c r="AI11" s="1"/>
    </row>
    <row r="12" spans="1:35" x14ac:dyDescent="0.25">
      <c r="A12" s="5"/>
      <c r="B12" s="6"/>
      <c r="C12" s="3"/>
      <c r="D12" s="3"/>
      <c r="E12" s="3"/>
      <c r="F12" s="3"/>
      <c r="G12" s="3"/>
      <c r="H12" s="3"/>
      <c r="I12" s="3"/>
      <c r="J12" s="3"/>
      <c r="K12" s="3"/>
      <c r="L12" s="3"/>
      <c r="M12" s="3"/>
      <c r="N12" s="3"/>
      <c r="O12" s="3"/>
      <c r="P12" s="3"/>
      <c r="Q12" s="1"/>
      <c r="R12" s="1"/>
      <c r="S12" s="1"/>
      <c r="T12" s="1"/>
      <c r="U12" s="1"/>
      <c r="V12" s="1"/>
      <c r="W12" s="1"/>
      <c r="X12" s="1"/>
      <c r="Y12" s="1"/>
      <c r="Z12" s="1"/>
      <c r="AA12" s="1"/>
      <c r="AB12" s="1"/>
      <c r="AC12" s="1"/>
      <c r="AD12" s="1"/>
      <c r="AE12" s="1"/>
      <c r="AF12" s="1"/>
      <c r="AG12" s="1"/>
      <c r="AH12" s="1"/>
      <c r="AI12" s="1"/>
    </row>
    <row r="13" spans="1:35" x14ac:dyDescent="0.25">
      <c r="A13" s="5"/>
      <c r="B13" s="7" t="s">
        <v>252</v>
      </c>
      <c r="C13" s="3"/>
      <c r="E13" s="3"/>
      <c r="F13" s="3"/>
      <c r="G13" s="3"/>
      <c r="H13" s="3"/>
      <c r="I13" s="3"/>
      <c r="J13" s="3"/>
      <c r="K13" s="3"/>
      <c r="L13" s="3"/>
      <c r="M13" s="3"/>
      <c r="N13" s="3"/>
      <c r="O13" s="3"/>
      <c r="P13" s="3"/>
      <c r="Q13" s="1"/>
      <c r="R13" s="1"/>
      <c r="S13" s="1"/>
      <c r="T13" s="1"/>
      <c r="U13" s="1"/>
      <c r="V13" s="1"/>
      <c r="W13" s="1"/>
      <c r="X13" s="1"/>
      <c r="Y13" s="1"/>
      <c r="Z13" s="1"/>
      <c r="AA13" s="1"/>
      <c r="AB13" s="1"/>
      <c r="AC13" s="1"/>
      <c r="AD13" s="1"/>
      <c r="AE13" s="1"/>
      <c r="AF13" s="1"/>
      <c r="AG13" s="1"/>
      <c r="AH13" s="1"/>
      <c r="AI13" s="1"/>
    </row>
    <row r="14" spans="1:35" x14ac:dyDescent="0.25">
      <c r="A14" s="3"/>
      <c r="B14" s="8"/>
      <c r="C14" s="8"/>
      <c r="D14" s="8"/>
      <c r="E14" s="8"/>
      <c r="F14" s="8"/>
      <c r="G14" s="8"/>
      <c r="H14" s="8"/>
      <c r="I14" s="3"/>
      <c r="J14" s="3"/>
      <c r="K14" s="3"/>
      <c r="L14" s="3"/>
      <c r="M14" s="3"/>
      <c r="N14" s="3"/>
      <c r="O14" s="3"/>
      <c r="P14" s="3"/>
      <c r="Q14" s="1"/>
      <c r="R14" s="1"/>
      <c r="S14" s="1"/>
      <c r="T14" s="1"/>
      <c r="U14" s="1"/>
      <c r="V14" s="1"/>
      <c r="W14" s="1"/>
      <c r="X14" s="1"/>
      <c r="Y14" s="1"/>
      <c r="Z14" s="1"/>
      <c r="AA14" s="1"/>
      <c r="AB14" s="1"/>
      <c r="AC14" s="1"/>
      <c r="AD14" s="1"/>
      <c r="AE14" s="1"/>
      <c r="AF14" s="1"/>
      <c r="AG14" s="1"/>
      <c r="AH14" s="1"/>
      <c r="AI14" s="1"/>
    </row>
    <row r="15" spans="1:35" x14ac:dyDescent="0.25">
      <c r="A15" s="9"/>
      <c r="B15" s="10" t="s">
        <v>0</v>
      </c>
      <c r="C15" s="11"/>
      <c r="D15" s="11"/>
      <c r="E15" s="11"/>
      <c r="F15" s="11"/>
      <c r="G15" s="11"/>
      <c r="H15" s="11"/>
      <c r="I15" s="12"/>
      <c r="J15" s="12"/>
      <c r="K15" s="12"/>
      <c r="L15" s="12"/>
      <c r="M15" s="12"/>
      <c r="N15" s="12"/>
      <c r="O15" s="12"/>
      <c r="P15" s="12"/>
      <c r="Q15" s="1"/>
      <c r="R15" s="1"/>
      <c r="S15" s="1"/>
      <c r="T15" s="1"/>
      <c r="U15" s="1"/>
      <c r="V15" s="1"/>
      <c r="W15" s="1"/>
      <c r="X15" s="1"/>
      <c r="Y15" s="1"/>
      <c r="Z15" s="1"/>
      <c r="AA15" s="1"/>
      <c r="AB15" s="1"/>
      <c r="AC15" s="1"/>
      <c r="AD15" s="1"/>
      <c r="AE15" s="1"/>
      <c r="AF15" s="1"/>
      <c r="AG15" s="1"/>
      <c r="AH15" s="1"/>
      <c r="AI15" s="1"/>
    </row>
    <row r="16" spans="1:35" x14ac:dyDescent="0.25">
      <c r="A16" s="9"/>
      <c r="B16" s="10" t="s">
        <v>1</v>
      </c>
      <c r="C16" s="11"/>
      <c r="D16" s="11"/>
      <c r="E16" s="11"/>
      <c r="F16" s="11"/>
      <c r="G16" s="11"/>
      <c r="H16" s="11"/>
      <c r="I16" s="12"/>
      <c r="J16" s="12"/>
      <c r="K16" s="12"/>
      <c r="L16" s="12"/>
      <c r="M16" s="12"/>
      <c r="N16" s="12"/>
      <c r="O16" s="12"/>
      <c r="P16" s="12"/>
      <c r="Q16" s="1"/>
      <c r="R16" s="1"/>
      <c r="S16" s="1"/>
      <c r="T16" s="1"/>
      <c r="U16" s="1"/>
      <c r="V16" s="1"/>
      <c r="W16" s="1"/>
      <c r="X16" s="1"/>
      <c r="Y16" s="1"/>
      <c r="Z16" s="1"/>
      <c r="AA16" s="1"/>
      <c r="AB16" s="1"/>
      <c r="AC16" s="1"/>
      <c r="AD16" s="1"/>
      <c r="AE16" s="1"/>
      <c r="AF16" s="1"/>
      <c r="AG16" s="1"/>
      <c r="AH16" s="1"/>
      <c r="AI16" s="1"/>
    </row>
    <row r="17" spans="1:35" x14ac:dyDescent="0.25">
      <c r="A17" s="9"/>
      <c r="B17" s="10" t="s">
        <v>2</v>
      </c>
      <c r="C17" s="11"/>
      <c r="D17" s="11"/>
      <c r="E17" s="11"/>
      <c r="F17" s="11"/>
      <c r="G17" s="11"/>
      <c r="H17" s="11"/>
      <c r="I17" s="12"/>
      <c r="J17" s="12"/>
      <c r="K17" s="12"/>
      <c r="L17" s="12"/>
      <c r="M17" s="12"/>
      <c r="N17" s="12"/>
      <c r="O17" s="12"/>
      <c r="P17" s="12"/>
      <c r="Q17" s="1"/>
      <c r="R17" s="1"/>
      <c r="S17" s="1"/>
      <c r="T17" s="1"/>
      <c r="U17" s="1"/>
      <c r="V17" s="1"/>
      <c r="W17" s="1"/>
      <c r="X17" s="1"/>
      <c r="Y17" s="1"/>
      <c r="Z17" s="1"/>
      <c r="AA17" s="1"/>
      <c r="AB17" s="1"/>
      <c r="AC17" s="1"/>
      <c r="AD17" s="1"/>
      <c r="AE17" s="1"/>
      <c r="AF17" s="1"/>
      <c r="AG17" s="1"/>
      <c r="AH17" s="1"/>
      <c r="AI17" s="1"/>
    </row>
    <row r="18" spans="1:35" x14ac:dyDescent="0.25">
      <c r="A18" s="9"/>
      <c r="B18" s="10" t="s">
        <v>3</v>
      </c>
      <c r="C18" s="11"/>
      <c r="D18" s="11"/>
      <c r="E18" s="11"/>
      <c r="F18" s="11"/>
      <c r="G18" s="11"/>
      <c r="H18" s="11"/>
      <c r="I18" s="12"/>
      <c r="J18" s="12"/>
      <c r="K18" s="12"/>
      <c r="L18" s="12"/>
      <c r="M18" s="12"/>
      <c r="N18" s="12"/>
      <c r="O18" s="12"/>
      <c r="P18" s="12"/>
      <c r="Q18" s="1"/>
      <c r="R18" s="1"/>
      <c r="S18" s="1"/>
      <c r="T18" s="1"/>
      <c r="U18" s="1"/>
      <c r="V18" s="1"/>
      <c r="W18" s="1"/>
      <c r="X18" s="1"/>
      <c r="Y18" s="1"/>
      <c r="Z18" s="1"/>
      <c r="AA18" s="1"/>
      <c r="AB18" s="1"/>
      <c r="AC18" s="1"/>
      <c r="AD18" s="1"/>
      <c r="AE18" s="1"/>
      <c r="AF18" s="1"/>
      <c r="AG18" s="1"/>
      <c r="AH18" s="1"/>
      <c r="AI18" s="1"/>
    </row>
    <row r="19" spans="1:35" x14ac:dyDescent="0.25">
      <c r="A19" s="9"/>
      <c r="B19" s="10" t="s">
        <v>250</v>
      </c>
      <c r="C19" s="11"/>
      <c r="D19" s="11"/>
      <c r="E19" s="11"/>
      <c r="F19" s="11"/>
      <c r="G19" s="11"/>
      <c r="H19" s="11"/>
      <c r="I19" s="12"/>
      <c r="J19" s="12"/>
      <c r="K19" s="12"/>
      <c r="L19" s="12"/>
      <c r="M19" s="12"/>
      <c r="N19" s="12"/>
      <c r="O19" s="12"/>
      <c r="P19" s="12"/>
      <c r="Q19" s="1"/>
      <c r="R19" s="1"/>
      <c r="S19" s="1"/>
      <c r="T19" s="1"/>
      <c r="U19" s="1"/>
      <c r="V19" s="1"/>
      <c r="W19" s="1"/>
      <c r="X19" s="1"/>
      <c r="Y19" s="1"/>
      <c r="Z19" s="1"/>
      <c r="AA19" s="1"/>
      <c r="AB19" s="1"/>
      <c r="AC19" s="1"/>
      <c r="AD19" s="1"/>
      <c r="AE19" s="1"/>
      <c r="AF19" s="1"/>
      <c r="AG19" s="1"/>
      <c r="AH19" s="1"/>
      <c r="AI19" s="1"/>
    </row>
    <row r="20" spans="1:35" x14ac:dyDescent="0.25">
      <c r="A20" s="9"/>
      <c r="B20" s="10" t="s">
        <v>251</v>
      </c>
      <c r="C20" s="11"/>
      <c r="D20" s="11"/>
      <c r="E20" s="11"/>
      <c r="F20" s="11"/>
      <c r="G20" s="11"/>
      <c r="H20" s="11"/>
      <c r="I20" s="12"/>
      <c r="J20" s="12"/>
      <c r="K20" s="12"/>
      <c r="L20" s="12"/>
      <c r="M20" s="12"/>
      <c r="N20" s="12"/>
      <c r="O20" s="12"/>
      <c r="P20" s="12"/>
      <c r="Q20" s="1"/>
      <c r="R20" s="1"/>
      <c r="S20" s="1"/>
      <c r="T20" s="1"/>
      <c r="U20" s="1"/>
      <c r="V20" s="1"/>
      <c r="W20" s="1"/>
      <c r="X20" s="1"/>
      <c r="Y20" s="1"/>
      <c r="Z20" s="1"/>
      <c r="AA20" s="1"/>
      <c r="AB20" s="1"/>
      <c r="AC20" s="1"/>
      <c r="AD20" s="1"/>
      <c r="AE20" s="1"/>
      <c r="AF20" s="1"/>
      <c r="AG20" s="1"/>
      <c r="AH20" s="1"/>
      <c r="AI20" s="1"/>
    </row>
    <row r="21" spans="1:35" x14ac:dyDescent="0.25">
      <c r="A21" s="9"/>
      <c r="B21" s="10" t="s">
        <v>4</v>
      </c>
      <c r="C21" s="11"/>
      <c r="D21" s="11"/>
      <c r="E21" s="11"/>
      <c r="F21" s="11"/>
      <c r="G21" s="11"/>
      <c r="H21" s="11"/>
      <c r="I21" s="12"/>
      <c r="J21" s="12"/>
      <c r="K21" s="12"/>
      <c r="L21" s="12"/>
      <c r="M21" s="12"/>
      <c r="N21" s="12"/>
      <c r="O21" s="12"/>
      <c r="P21" s="12"/>
      <c r="Q21" s="1"/>
      <c r="R21" s="1"/>
      <c r="S21" s="1"/>
      <c r="T21" s="1"/>
      <c r="U21" s="1"/>
      <c r="V21" s="1"/>
      <c r="W21" s="1"/>
      <c r="X21" s="1"/>
      <c r="Y21" s="1"/>
      <c r="Z21" s="1"/>
      <c r="AA21" s="1"/>
      <c r="AB21" s="1"/>
      <c r="AC21" s="1"/>
      <c r="AD21" s="1"/>
      <c r="AE21" s="1"/>
      <c r="AF21" s="1"/>
      <c r="AG21" s="1"/>
      <c r="AH21" s="1"/>
      <c r="AI21" s="1"/>
    </row>
    <row r="22" spans="1:35" x14ac:dyDescent="0.25">
      <c r="A22" s="9"/>
      <c r="B22" s="10" t="s">
        <v>5</v>
      </c>
      <c r="C22" s="11"/>
      <c r="D22" s="11"/>
      <c r="E22" s="11"/>
      <c r="F22" s="11"/>
      <c r="G22" s="11"/>
      <c r="H22" s="11"/>
      <c r="I22" s="12"/>
      <c r="J22" s="12"/>
      <c r="K22" s="12"/>
      <c r="L22" s="12"/>
      <c r="M22" s="12"/>
      <c r="N22" s="12"/>
      <c r="O22" s="12"/>
      <c r="P22" s="12"/>
      <c r="Q22" s="1"/>
      <c r="R22" s="1"/>
      <c r="S22" s="1"/>
      <c r="T22" s="1"/>
      <c r="U22" s="1"/>
      <c r="V22" s="1"/>
      <c r="W22" s="1"/>
      <c r="X22" s="1"/>
      <c r="Y22" s="1"/>
      <c r="Z22" s="1"/>
      <c r="AA22" s="1"/>
      <c r="AB22" s="1"/>
      <c r="AC22" s="1"/>
      <c r="AD22" s="1"/>
      <c r="AE22" s="1"/>
      <c r="AF22" s="1"/>
      <c r="AG22" s="1"/>
      <c r="AH22" s="1"/>
      <c r="AI22" s="1"/>
    </row>
    <row r="23" spans="1:35" x14ac:dyDescent="0.25">
      <c r="A23" s="9"/>
      <c r="B23" s="10" t="str">
        <f>"Value added to US economy by the "&amp;A90&amp;" ag sector"</f>
        <v>Value added to US economy by the Kansas ag sector</v>
      </c>
      <c r="C23" s="11"/>
      <c r="D23" s="11"/>
      <c r="E23" s="11"/>
      <c r="F23" s="11"/>
      <c r="G23" s="11"/>
      <c r="H23" s="11"/>
      <c r="I23" s="12"/>
      <c r="J23" s="12"/>
      <c r="K23" s="12"/>
      <c r="L23" s="12"/>
      <c r="M23" s="12"/>
      <c r="N23" s="12"/>
      <c r="O23" s="12"/>
      <c r="P23" s="12"/>
      <c r="Q23" s="1"/>
      <c r="R23" s="1"/>
      <c r="S23" s="1"/>
      <c r="T23" s="1"/>
      <c r="U23" s="1"/>
      <c r="V23" s="1"/>
      <c r="W23" s="1"/>
      <c r="X23" s="1"/>
      <c r="Y23" s="1"/>
      <c r="Z23" s="1"/>
      <c r="AA23" s="1"/>
      <c r="AB23" s="1"/>
      <c r="AC23" s="1"/>
      <c r="AD23" s="1"/>
      <c r="AE23" s="1"/>
      <c r="AF23" s="1"/>
      <c r="AG23" s="1"/>
      <c r="AH23" s="1"/>
      <c r="AI23" s="1"/>
    </row>
    <row r="24" spans="1:35" x14ac:dyDescent="0.25">
      <c r="A24" s="13"/>
      <c r="B24" s="13"/>
      <c r="C24" s="13"/>
      <c r="D24" s="13"/>
      <c r="E24" s="13"/>
      <c r="F24" s="13"/>
      <c r="G24" s="13"/>
      <c r="H24" s="13"/>
      <c r="I24" s="13"/>
      <c r="J24" s="13"/>
      <c r="K24" s="13"/>
      <c r="L24" s="13"/>
      <c r="M24" s="13"/>
      <c r="N24" s="13"/>
      <c r="O24" s="13"/>
      <c r="P24" s="13"/>
      <c r="Q24" s="1"/>
      <c r="R24" s="1"/>
      <c r="S24" s="1"/>
      <c r="T24" s="1"/>
      <c r="U24" s="1"/>
      <c r="V24" s="1"/>
      <c r="W24" s="1"/>
      <c r="X24" s="1"/>
      <c r="Y24" s="1"/>
      <c r="Z24" s="1"/>
      <c r="AA24" s="1"/>
      <c r="AB24" s="1"/>
      <c r="AC24" s="1"/>
      <c r="AD24" s="1"/>
      <c r="AE24" s="1"/>
      <c r="AF24" s="1"/>
      <c r="AG24" s="1"/>
      <c r="AH24" s="1"/>
      <c r="AI24" s="1"/>
    </row>
    <row r="25" spans="1:35" x14ac:dyDescent="0.25">
      <c r="A25" s="3"/>
      <c r="B25" s="3"/>
      <c r="C25" s="3"/>
      <c r="D25" s="3"/>
      <c r="E25" s="3"/>
      <c r="F25" s="3"/>
      <c r="G25" s="3"/>
      <c r="H25" s="3"/>
      <c r="I25" s="3"/>
      <c r="J25" s="3"/>
      <c r="K25" s="3"/>
      <c r="L25" s="3"/>
      <c r="M25" s="3"/>
      <c r="N25" s="3"/>
      <c r="O25" s="3"/>
      <c r="P25" s="3"/>
      <c r="Q25" s="1"/>
      <c r="R25" s="1"/>
      <c r="S25" s="1"/>
      <c r="T25" s="1"/>
      <c r="U25" s="1"/>
      <c r="V25" s="1"/>
      <c r="W25" s="1"/>
      <c r="X25" s="1"/>
      <c r="Y25" s="1"/>
      <c r="Z25" s="1"/>
      <c r="AA25" s="1"/>
      <c r="AB25" s="1"/>
      <c r="AC25" s="1"/>
      <c r="AD25" s="1"/>
      <c r="AE25" s="1"/>
      <c r="AF25" s="1"/>
      <c r="AG25" s="1"/>
      <c r="AH25" s="1"/>
      <c r="AI25" s="1"/>
    </row>
    <row r="26" spans="1:35" x14ac:dyDescent="0.25">
      <c r="A26" s="3"/>
      <c r="B26" s="3"/>
      <c r="C26" s="3"/>
      <c r="D26" s="3"/>
      <c r="E26" s="3"/>
      <c r="F26" s="3"/>
      <c r="G26" s="3"/>
      <c r="H26" s="3"/>
      <c r="I26" s="3"/>
      <c r="J26" s="3"/>
      <c r="K26" s="3"/>
      <c r="L26" s="3"/>
      <c r="M26" s="3"/>
      <c r="N26" s="3"/>
      <c r="O26" s="3"/>
      <c r="P26" s="3"/>
      <c r="Q26" s="1"/>
      <c r="R26" s="1"/>
      <c r="S26" s="1"/>
      <c r="T26" s="1"/>
      <c r="U26" s="1"/>
      <c r="V26" s="1"/>
      <c r="W26" s="1"/>
      <c r="X26" s="1"/>
      <c r="Y26" s="1"/>
      <c r="Z26" s="1"/>
      <c r="AA26" s="1"/>
      <c r="AB26" s="1"/>
      <c r="AC26" s="1"/>
      <c r="AD26" s="1"/>
      <c r="AE26" s="1"/>
      <c r="AF26" s="1"/>
      <c r="AG26" s="1"/>
      <c r="AH26" s="1"/>
      <c r="AI26" s="1"/>
    </row>
    <row r="27" spans="1:35" x14ac:dyDescent="0.25">
      <c r="A27" s="3"/>
      <c r="B27" s="3"/>
      <c r="C27" s="3"/>
      <c r="D27" s="3"/>
      <c r="E27" s="3"/>
      <c r="F27" s="3"/>
      <c r="G27" s="3"/>
      <c r="H27" s="3"/>
      <c r="I27" s="3"/>
      <c r="J27" s="3"/>
      <c r="K27" s="3"/>
      <c r="L27" s="3"/>
      <c r="M27" s="3"/>
      <c r="N27" s="3"/>
      <c r="O27" s="3"/>
      <c r="P27" s="3"/>
      <c r="Q27" s="1"/>
      <c r="R27" s="1"/>
      <c r="S27" s="1"/>
      <c r="T27" s="1"/>
      <c r="U27" s="1"/>
      <c r="V27" s="1"/>
      <c r="W27" s="1"/>
      <c r="X27" s="1"/>
      <c r="Y27" s="1"/>
      <c r="Z27" s="1"/>
      <c r="AA27" s="1"/>
      <c r="AB27" s="1"/>
      <c r="AC27" s="1"/>
      <c r="AD27" s="1"/>
      <c r="AE27" s="1"/>
      <c r="AF27" s="1"/>
      <c r="AG27" s="1"/>
      <c r="AH27" s="1"/>
      <c r="AI27" s="1"/>
    </row>
    <row r="28" spans="1:35" x14ac:dyDescent="0.25">
      <c r="A28" s="3"/>
      <c r="B28" s="3"/>
      <c r="C28" s="3"/>
      <c r="D28" s="3"/>
      <c r="E28" s="3"/>
      <c r="F28" s="3"/>
      <c r="G28" s="3"/>
      <c r="H28" s="3"/>
      <c r="I28" s="3"/>
      <c r="J28" s="3"/>
      <c r="K28" s="3"/>
      <c r="L28" s="3"/>
      <c r="M28" s="3"/>
      <c r="N28" s="3"/>
      <c r="O28" s="3"/>
      <c r="P28" s="3"/>
      <c r="Q28" s="1"/>
      <c r="R28" s="1"/>
      <c r="S28" s="1"/>
      <c r="T28" s="1"/>
      <c r="U28" s="1"/>
      <c r="V28" s="1"/>
      <c r="W28" s="1"/>
      <c r="X28" s="1"/>
      <c r="Y28" s="1"/>
      <c r="Z28" s="1"/>
      <c r="AA28" s="1"/>
      <c r="AB28" s="1"/>
      <c r="AC28" s="1"/>
      <c r="AD28" s="1"/>
      <c r="AE28" s="1"/>
      <c r="AF28" s="1"/>
      <c r="AG28" s="1"/>
      <c r="AH28" s="1"/>
      <c r="AI28" s="1"/>
    </row>
    <row r="29" spans="1:35" x14ac:dyDescent="0.25">
      <c r="A29" s="3"/>
      <c r="B29" s="3"/>
      <c r="C29" s="3"/>
      <c r="D29" s="3"/>
      <c r="E29" s="3"/>
      <c r="F29" s="3"/>
      <c r="G29" s="3"/>
      <c r="H29" s="3"/>
      <c r="I29" s="3"/>
      <c r="J29" s="3"/>
      <c r="K29" s="3"/>
      <c r="L29" s="3"/>
      <c r="M29" s="3"/>
      <c r="N29" s="3"/>
      <c r="O29" s="3"/>
      <c r="P29" s="3"/>
      <c r="Q29" s="1"/>
      <c r="R29" s="1"/>
      <c r="S29" s="1"/>
      <c r="T29" s="1"/>
      <c r="U29" s="1"/>
      <c r="V29" s="1"/>
      <c r="W29" s="1"/>
      <c r="X29" s="1"/>
      <c r="Y29" s="1"/>
      <c r="Z29" s="1"/>
      <c r="AA29" s="1"/>
      <c r="AB29" s="1"/>
      <c r="AC29" s="1"/>
      <c r="AD29" s="1"/>
      <c r="AE29" s="1"/>
      <c r="AF29" s="1"/>
      <c r="AG29" s="1"/>
      <c r="AH29" s="1"/>
      <c r="AI29" s="1"/>
    </row>
    <row r="30" spans="1:35" x14ac:dyDescent="0.25">
      <c r="A30" s="3"/>
      <c r="B30" s="3"/>
      <c r="C30" s="3"/>
      <c r="D30" s="3"/>
      <c r="E30" s="14"/>
      <c r="F30" s="3"/>
      <c r="G30" s="3"/>
      <c r="H30" s="3"/>
      <c r="I30" s="3"/>
      <c r="J30" s="3"/>
      <c r="K30" s="3"/>
      <c r="L30" s="3"/>
      <c r="M30" s="3"/>
      <c r="N30" s="3"/>
      <c r="O30" s="3"/>
      <c r="P30" s="3"/>
      <c r="Q30" s="1"/>
      <c r="R30" s="1"/>
      <c r="S30" s="1"/>
      <c r="T30" s="1"/>
      <c r="U30" s="1"/>
      <c r="V30" s="1"/>
      <c r="W30" s="1"/>
      <c r="X30" s="1"/>
      <c r="Y30" s="1"/>
      <c r="Z30" s="1"/>
      <c r="AA30" s="1"/>
      <c r="AB30" s="1"/>
      <c r="AC30" s="1"/>
      <c r="AD30" s="1"/>
      <c r="AE30" s="1"/>
      <c r="AF30" s="1"/>
      <c r="AG30" s="1"/>
      <c r="AH30" s="1"/>
      <c r="AI30" s="1"/>
    </row>
    <row r="31" spans="1:35"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1:35"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1:35"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1:35"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1:35"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spans="1:35"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spans="1:35" ht="6.9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row r="41" spans="1:35" ht="11.4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row>
    <row r="42" spans="1:35"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1:35"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1:35"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1:35"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1:35"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row>
    <row r="47" spans="1:35"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row>
    <row r="48" spans="1:35"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1:35"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row>
    <row r="50" spans="1:35"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row>
    <row r="51" spans="1:35"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1:35"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row>
    <row r="53" spans="1:35"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row>
    <row r="90" spans="1:1" hidden="1" x14ac:dyDescent="0.25">
      <c r="A90" s="70" t="str">
        <f>LEFT($B$11, FIND(" ", $B$11) - 1)</f>
        <v>Kansas</v>
      </c>
    </row>
  </sheetData>
  <sheetProtection sheet="1" objects="1" scenarios="1"/>
  <hyperlinks>
    <hyperlink ref="B15" location="Crops!A1" display="Crop production &amp; prices" xr:uid="{13B695B4-E623-4B4D-AB3A-FC3579812A48}"/>
    <hyperlink ref="B16" location="Livestock!A1" display="Livestock and dairy production &amp; prices" xr:uid="{8D1AB043-F218-468B-A5DF-9A8090FEA46C}"/>
    <hyperlink ref="B17" location="Land!A1" display="Land use, prices, &amp; rental rates" xr:uid="{04CE268D-C7C1-45B6-9F61-35DF73ECAA0E}"/>
    <hyperlink ref="B19" location="GovtPaymentsPrograms!A1" display="Government payments and programs" xr:uid="{39A32068-A293-49D3-AC84-1A7D4C9DA290}"/>
    <hyperlink ref="B21" location="Expenses!A1" display="Production expenses" xr:uid="{F5164C87-E252-4129-BD8E-2CF617BF00E8}"/>
    <hyperlink ref="B22" location="FarmIncome!A1" display="Farm income statistics" xr:uid="{5C79CEAB-6096-465A-B5B2-1FEC18A2FA1F}"/>
    <hyperlink ref="B23" location="ValueAdded!A1" display="Value added to US economy by Missouri Ag sector" xr:uid="{59FD621D-A8A2-4BD4-BB2C-1DD2AF77D444}"/>
    <hyperlink ref="B18" location="Receipts!A1" display="Receipts from farming" xr:uid="{63239F50-203A-4E44-A132-05A18E9693F1}"/>
    <hyperlink ref="B20" location="CropInsurance!A1" display="Crop insurance" xr:uid="{CFDD0954-E8BE-408A-88EA-0AA37B0CA53F}"/>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V89"/>
  <sheetViews>
    <sheetView zoomScaleNormal="100" workbookViewId="0">
      <pane xSplit="3" ySplit="2" topLeftCell="AG3" activePane="bottomRight" state="frozen"/>
      <selection pane="topRight" activeCell="D1" sqref="D1"/>
      <selection pane="bottomLeft" activeCell="A3" sqref="A3"/>
      <selection pane="bottomRight"/>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8" t="s">
        <v>6</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row>
    <row r="2" spans="1:48" x14ac:dyDescent="0.25">
      <c r="A2" s="1"/>
      <c r="B2" s="15" t="str">
        <f>+TOC!A90&amp;" Crops"</f>
        <v>Kansas Crops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x14ac:dyDescent="0.25">
      <c r="A3" s="1"/>
      <c r="B3" s="17"/>
      <c r="C3" s="18"/>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row>
    <row r="4" spans="1:48"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15" t="str">
        <f>+TOC!A90&amp;" Field Crop Production and Prices"</f>
        <v>Kansas Field Crop Production and Prices</v>
      </c>
      <c r="C5" s="16"/>
      <c r="D5" s="15">
        <v>1990</v>
      </c>
      <c r="E5" s="15">
        <v>1991</v>
      </c>
      <c r="F5" s="15">
        <v>1992</v>
      </c>
      <c r="G5" s="15">
        <v>1993</v>
      </c>
      <c r="H5" s="15">
        <v>1994</v>
      </c>
      <c r="I5" s="15">
        <v>1995</v>
      </c>
      <c r="J5" s="15">
        <v>1996</v>
      </c>
      <c r="K5" s="15">
        <v>1997</v>
      </c>
      <c r="L5" s="15">
        <v>1998</v>
      </c>
      <c r="M5" s="15">
        <v>1999</v>
      </c>
      <c r="N5" s="15">
        <v>2000</v>
      </c>
      <c r="O5" s="15">
        <v>2001</v>
      </c>
      <c r="P5" s="15">
        <v>2002</v>
      </c>
      <c r="Q5" s="15">
        <v>2003</v>
      </c>
      <c r="R5" s="15">
        <v>2004</v>
      </c>
      <c r="S5" s="15">
        <v>2005</v>
      </c>
      <c r="T5" s="15">
        <v>2006</v>
      </c>
      <c r="U5" s="15">
        <v>2007</v>
      </c>
      <c r="V5" s="15">
        <v>2008</v>
      </c>
      <c r="W5" s="15">
        <v>2009</v>
      </c>
      <c r="X5" s="15">
        <v>2010</v>
      </c>
      <c r="Y5" s="15">
        <v>2011</v>
      </c>
      <c r="Z5" s="15">
        <v>2012</v>
      </c>
      <c r="AA5" s="15">
        <v>2013</v>
      </c>
      <c r="AB5" s="15">
        <v>2014</v>
      </c>
      <c r="AC5" s="15">
        <v>2015</v>
      </c>
      <c r="AD5" s="15">
        <v>2016</v>
      </c>
      <c r="AE5" s="15">
        <v>2017</v>
      </c>
      <c r="AF5" s="15">
        <v>2018</v>
      </c>
      <c r="AG5" s="15">
        <v>2019</v>
      </c>
      <c r="AH5" s="15">
        <v>2020</v>
      </c>
      <c r="AI5" s="15">
        <v>2021</v>
      </c>
      <c r="AJ5" s="15">
        <v>2022</v>
      </c>
      <c r="AK5" s="15">
        <v>2023</v>
      </c>
      <c r="AL5" s="15">
        <v>2024</v>
      </c>
      <c r="AM5" s="15">
        <v>2025</v>
      </c>
      <c r="AN5" s="15">
        <v>2026</v>
      </c>
      <c r="AO5" s="15">
        <v>2027</v>
      </c>
      <c r="AP5" s="15">
        <v>2028</v>
      </c>
      <c r="AQ5" s="15">
        <v>2029</v>
      </c>
      <c r="AR5" s="15">
        <v>2030</v>
      </c>
      <c r="AS5" s="15">
        <v>2031</v>
      </c>
      <c r="AT5" s="15">
        <v>2032</v>
      </c>
      <c r="AU5" s="15">
        <v>2033</v>
      </c>
      <c r="AV5" s="15">
        <v>2034</v>
      </c>
    </row>
    <row r="6" spans="1:48" ht="15.75" thickBot="1" x14ac:dyDescent="0.3">
      <c r="A6" s="1"/>
      <c r="B6" s="19"/>
      <c r="C6" s="20" t="s">
        <v>7</v>
      </c>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48" x14ac:dyDescent="0.25">
      <c r="A7" s="1"/>
      <c r="B7" s="1"/>
      <c r="C7" s="2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row>
    <row r="8" spans="1:48" x14ac:dyDescent="0.25">
      <c r="A8" s="1"/>
      <c r="B8" s="22" t="s">
        <v>247</v>
      </c>
      <c r="C8" s="2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row>
    <row r="9" spans="1:48" x14ac:dyDescent="0.25">
      <c r="A9" s="1"/>
      <c r="B9" s="23" t="s">
        <v>9</v>
      </c>
      <c r="C9" s="21" t="s">
        <v>10</v>
      </c>
      <c r="D9" s="24">
        <v>25</v>
      </c>
      <c r="E9" s="24">
        <v>30</v>
      </c>
      <c r="F9" s="24">
        <v>27</v>
      </c>
      <c r="G9" s="24">
        <v>18</v>
      </c>
      <c r="H9" s="24">
        <v>15</v>
      </c>
      <c r="I9" s="24">
        <v>10</v>
      </c>
      <c r="J9" s="24">
        <v>13</v>
      </c>
      <c r="K9" s="24">
        <v>10</v>
      </c>
      <c r="L9" s="24">
        <v>8</v>
      </c>
      <c r="M9" s="24">
        <v>16</v>
      </c>
      <c r="N9" s="24">
        <v>8</v>
      </c>
      <c r="O9" s="24">
        <v>9</v>
      </c>
      <c r="P9" s="24">
        <v>8</v>
      </c>
      <c r="Q9" s="24">
        <v>9</v>
      </c>
      <c r="R9" s="24">
        <v>15</v>
      </c>
      <c r="S9" s="24">
        <v>19</v>
      </c>
      <c r="T9" s="24">
        <v>24</v>
      </c>
      <c r="U9" s="24">
        <v>20</v>
      </c>
      <c r="V9" s="24">
        <v>17</v>
      </c>
      <c r="W9" s="24">
        <v>14</v>
      </c>
      <c r="X9" s="24">
        <v>10</v>
      </c>
      <c r="Y9" s="24">
        <v>9</v>
      </c>
      <c r="Z9" s="24">
        <v>10</v>
      </c>
      <c r="AA9" s="24">
        <v>17</v>
      </c>
      <c r="AB9" s="24">
        <v>16</v>
      </c>
      <c r="AC9" s="24">
        <v>13</v>
      </c>
      <c r="AD9" s="24">
        <v>0</v>
      </c>
      <c r="AE9" s="24">
        <v>0</v>
      </c>
      <c r="AF9" s="24">
        <v>16</v>
      </c>
      <c r="AG9" s="24">
        <v>14</v>
      </c>
      <c r="AH9" s="24">
        <v>16</v>
      </c>
      <c r="AI9" s="24">
        <v>14</v>
      </c>
      <c r="AJ9" s="24">
        <v>14</v>
      </c>
      <c r="AK9" s="24">
        <v>16</v>
      </c>
      <c r="AL9" s="24">
        <v>10</v>
      </c>
      <c r="AM9" s="24">
        <v>9</v>
      </c>
      <c r="AN9" s="24">
        <v>11.485792537355723</v>
      </c>
      <c r="AO9" s="24">
        <v>11.579419974276751</v>
      </c>
      <c r="AP9" s="24">
        <v>11.614436323764989</v>
      </c>
      <c r="AQ9" s="24">
        <v>11.678580207019637</v>
      </c>
      <c r="AR9" s="24">
        <v>11.719124432930366</v>
      </c>
      <c r="AS9" s="24">
        <v>11.769958801759609</v>
      </c>
      <c r="AT9" s="24">
        <v>11.796417211766746</v>
      </c>
      <c r="AU9" s="24">
        <v>11.837141225425549</v>
      </c>
      <c r="AV9" s="24">
        <v>11.891889637909959</v>
      </c>
    </row>
    <row r="10" spans="1:48" x14ac:dyDescent="0.25">
      <c r="A10" s="1"/>
      <c r="B10" s="23" t="s">
        <v>11</v>
      </c>
      <c r="C10" s="21" t="s">
        <v>10</v>
      </c>
      <c r="D10" s="24">
        <v>21</v>
      </c>
      <c r="E10" s="24">
        <v>23</v>
      </c>
      <c r="F10" s="24">
        <v>23</v>
      </c>
      <c r="G10" s="24">
        <v>15</v>
      </c>
      <c r="H10" s="24">
        <v>14</v>
      </c>
      <c r="I10" s="24">
        <v>9</v>
      </c>
      <c r="J10" s="24">
        <v>11</v>
      </c>
      <c r="K10" s="24">
        <v>8</v>
      </c>
      <c r="L10" s="24">
        <v>8</v>
      </c>
      <c r="M10" s="24">
        <v>13</v>
      </c>
      <c r="N10" s="24">
        <v>7</v>
      </c>
      <c r="O10" s="24">
        <v>8</v>
      </c>
      <c r="P10" s="24">
        <v>7</v>
      </c>
      <c r="Q10" s="24">
        <v>8</v>
      </c>
      <c r="R10" s="24">
        <v>12</v>
      </c>
      <c r="S10" s="24">
        <v>14</v>
      </c>
      <c r="T10" s="24">
        <v>18</v>
      </c>
      <c r="U10" s="24">
        <v>13</v>
      </c>
      <c r="V10" s="24">
        <v>10</v>
      </c>
      <c r="W10" s="24">
        <v>9</v>
      </c>
      <c r="X10" s="24">
        <v>7</v>
      </c>
      <c r="Y10" s="24">
        <v>6</v>
      </c>
      <c r="Z10" s="24">
        <v>7</v>
      </c>
      <c r="AA10" s="24">
        <v>11</v>
      </c>
      <c r="AB10" s="24">
        <v>10</v>
      </c>
      <c r="AC10" s="24">
        <v>8</v>
      </c>
      <c r="AD10" s="24">
        <v>0</v>
      </c>
      <c r="AE10" s="24">
        <v>0</v>
      </c>
      <c r="AF10" s="24">
        <v>6</v>
      </c>
      <c r="AG10" s="24">
        <v>4</v>
      </c>
      <c r="AH10" s="24">
        <v>6</v>
      </c>
      <c r="AI10" s="24">
        <v>4</v>
      </c>
      <c r="AJ10" s="24">
        <v>5</v>
      </c>
      <c r="AK10" s="24">
        <v>5</v>
      </c>
      <c r="AL10" s="24">
        <v>3</v>
      </c>
      <c r="AM10" s="24">
        <v>3</v>
      </c>
      <c r="AN10" s="24">
        <v>3.2295245546795033</v>
      </c>
      <c r="AO10" s="24">
        <v>3.2558503065670599</v>
      </c>
      <c r="AP10" s="24">
        <v>3.26569604903663</v>
      </c>
      <c r="AQ10" s="24">
        <v>3.2837317434128539</v>
      </c>
      <c r="AR10" s="24">
        <v>3.2951317904834485</v>
      </c>
      <c r="AS10" s="24">
        <v>3.3094251740468454</v>
      </c>
      <c r="AT10" s="24">
        <v>3.3168646333080796</v>
      </c>
      <c r="AU10" s="24">
        <v>3.3283152318571134</v>
      </c>
      <c r="AV10" s="24">
        <v>3.3437091493892654</v>
      </c>
    </row>
    <row r="11" spans="1:48" x14ac:dyDescent="0.25">
      <c r="A11" s="1"/>
      <c r="B11" s="23" t="s">
        <v>12</v>
      </c>
      <c r="C11" s="21" t="s">
        <v>13</v>
      </c>
      <c r="D11" s="24">
        <v>44</v>
      </c>
      <c r="E11" s="24">
        <v>33</v>
      </c>
      <c r="F11" s="24">
        <v>40</v>
      </c>
      <c r="G11" s="24">
        <v>46</v>
      </c>
      <c r="H11" s="24">
        <v>38</v>
      </c>
      <c r="I11" s="24">
        <v>35</v>
      </c>
      <c r="J11" s="24">
        <v>33</v>
      </c>
      <c r="K11" s="24">
        <v>42</v>
      </c>
      <c r="L11" s="24">
        <v>35</v>
      </c>
      <c r="M11" s="24">
        <v>45</v>
      </c>
      <c r="N11" s="24">
        <v>35</v>
      </c>
      <c r="O11" s="24">
        <v>50</v>
      </c>
      <c r="P11" s="24">
        <v>37</v>
      </c>
      <c r="Q11" s="24">
        <v>57</v>
      </c>
      <c r="R11" s="24">
        <v>28</v>
      </c>
      <c r="S11" s="24">
        <v>42</v>
      </c>
      <c r="T11" s="24">
        <v>27</v>
      </c>
      <c r="U11" s="24">
        <v>52</v>
      </c>
      <c r="V11" s="24">
        <v>37</v>
      </c>
      <c r="W11" s="24">
        <v>51</v>
      </c>
      <c r="X11" s="24">
        <v>43</v>
      </c>
      <c r="Y11" s="24">
        <v>29</v>
      </c>
      <c r="Z11" s="24">
        <v>58</v>
      </c>
      <c r="AA11" s="24">
        <v>47</v>
      </c>
      <c r="AB11" s="24">
        <v>35</v>
      </c>
      <c r="AC11" s="24">
        <v>39</v>
      </c>
      <c r="AD11" s="24">
        <v>0</v>
      </c>
      <c r="AE11" s="24">
        <v>0</v>
      </c>
      <c r="AF11" s="24">
        <v>31</v>
      </c>
      <c r="AG11" s="24">
        <v>33</v>
      </c>
      <c r="AH11" s="24">
        <v>51</v>
      </c>
      <c r="AI11" s="24">
        <v>66</v>
      </c>
      <c r="AJ11" s="24">
        <v>34</v>
      </c>
      <c r="AK11" s="24">
        <v>29</v>
      </c>
      <c r="AL11" s="24">
        <v>75</v>
      </c>
      <c r="AM11" s="24">
        <v>68</v>
      </c>
      <c r="AN11" s="24">
        <v>46.193785146744837</v>
      </c>
      <c r="AO11" s="24">
        <v>46.703802303346698</v>
      </c>
      <c r="AP11" s="24">
        <v>47.213626434405533</v>
      </c>
      <c r="AQ11" s="24">
        <v>47.58418592511422</v>
      </c>
      <c r="AR11" s="24">
        <v>47.962614913141287</v>
      </c>
      <c r="AS11" s="24">
        <v>48.153169206918236</v>
      </c>
      <c r="AT11" s="24">
        <v>48.172012833986791</v>
      </c>
      <c r="AU11" s="24">
        <v>48.49510027160472</v>
      </c>
      <c r="AV11" s="24">
        <v>48.820999875475316</v>
      </c>
    </row>
    <row r="12" spans="1:48" x14ac:dyDescent="0.25">
      <c r="A12" s="1"/>
      <c r="B12" s="23" t="s">
        <v>14</v>
      </c>
      <c r="C12" s="21" t="s">
        <v>15</v>
      </c>
      <c r="D12" s="24">
        <v>924</v>
      </c>
      <c r="E12" s="24">
        <v>759</v>
      </c>
      <c r="F12" s="24">
        <v>920</v>
      </c>
      <c r="G12" s="24">
        <v>690</v>
      </c>
      <c r="H12" s="24">
        <v>532</v>
      </c>
      <c r="I12" s="24">
        <v>315</v>
      </c>
      <c r="J12" s="24">
        <v>363</v>
      </c>
      <c r="K12" s="24">
        <v>336</v>
      </c>
      <c r="L12" s="24">
        <v>280</v>
      </c>
      <c r="M12" s="24">
        <v>585</v>
      </c>
      <c r="N12" s="24">
        <v>245</v>
      </c>
      <c r="O12" s="24">
        <v>400</v>
      </c>
      <c r="P12" s="24">
        <v>259</v>
      </c>
      <c r="Q12" s="24">
        <v>456</v>
      </c>
      <c r="R12" s="24">
        <v>336</v>
      </c>
      <c r="S12" s="24">
        <v>588</v>
      </c>
      <c r="T12" s="24">
        <v>486</v>
      </c>
      <c r="U12" s="24">
        <v>676</v>
      </c>
      <c r="V12" s="24">
        <v>370</v>
      </c>
      <c r="W12" s="24">
        <v>459</v>
      </c>
      <c r="X12" s="24">
        <v>301</v>
      </c>
      <c r="Y12" s="24">
        <v>174</v>
      </c>
      <c r="Z12" s="24">
        <v>406</v>
      </c>
      <c r="AA12" s="24">
        <v>517</v>
      </c>
      <c r="AB12" s="24">
        <v>350</v>
      </c>
      <c r="AC12" s="24">
        <v>312</v>
      </c>
      <c r="AD12" s="24">
        <v>0</v>
      </c>
      <c r="AE12" s="24">
        <v>0</v>
      </c>
      <c r="AF12" s="24">
        <v>186</v>
      </c>
      <c r="AG12" s="24">
        <v>132</v>
      </c>
      <c r="AH12" s="24">
        <v>306</v>
      </c>
      <c r="AI12" s="24">
        <v>264</v>
      </c>
      <c r="AJ12" s="24">
        <v>170</v>
      </c>
      <c r="AK12" s="24">
        <v>145</v>
      </c>
      <c r="AL12" s="24">
        <v>225</v>
      </c>
      <c r="AM12" s="24">
        <v>204</v>
      </c>
      <c r="AN12" s="24">
        <v>149.18396340629681</v>
      </c>
      <c r="AO12" s="24">
        <v>152.06058905055329</v>
      </c>
      <c r="AP12" s="24">
        <v>154.18535331116544</v>
      </c>
      <c r="AQ12" s="24">
        <v>156.25370181087709</v>
      </c>
      <c r="AR12" s="24">
        <v>158.04313715992072</v>
      </c>
      <c r="AS12" s="24">
        <v>159.35931038878849</v>
      </c>
      <c r="AT12" s="24">
        <v>159.78004569017995</v>
      </c>
      <c r="AU12" s="24">
        <v>161.40698091075993</v>
      </c>
      <c r="AV12" s="24">
        <v>163.24322397274582</v>
      </c>
    </row>
    <row r="13" spans="1:48" x14ac:dyDescent="0.25">
      <c r="A13" s="1"/>
      <c r="B13" s="23" t="s">
        <v>16</v>
      </c>
      <c r="C13" s="21" t="s">
        <v>17</v>
      </c>
      <c r="D13" s="25">
        <v>1.69</v>
      </c>
      <c r="E13" s="25">
        <v>1.86</v>
      </c>
      <c r="F13" s="25">
        <v>1.53</v>
      </c>
      <c r="G13" s="25">
        <v>1.57</v>
      </c>
      <c r="H13" s="25">
        <v>1.99</v>
      </c>
      <c r="I13" s="25">
        <v>2.11</v>
      </c>
      <c r="J13" s="25">
        <v>3.15</v>
      </c>
      <c r="K13" s="25">
        <v>2.69</v>
      </c>
      <c r="L13" s="25">
        <v>2.1</v>
      </c>
      <c r="M13" s="25">
        <v>1.6</v>
      </c>
      <c r="N13" s="25">
        <v>1.65</v>
      </c>
      <c r="O13" s="25">
        <v>1.7</v>
      </c>
      <c r="P13" s="25">
        <v>1.85</v>
      </c>
      <c r="Q13" s="25">
        <v>2.15</v>
      </c>
      <c r="R13" s="25">
        <v>1.87</v>
      </c>
      <c r="S13" s="25">
        <v>1.97</v>
      </c>
      <c r="T13" s="25">
        <v>2.2999999999999998</v>
      </c>
      <c r="U13" s="25">
        <v>3.65</v>
      </c>
      <c r="V13" s="25">
        <v>4.2</v>
      </c>
      <c r="W13" s="25">
        <v>2.15</v>
      </c>
      <c r="X13" s="25">
        <v>2.5</v>
      </c>
      <c r="Y13" s="25">
        <v>5.2</v>
      </c>
      <c r="Z13" s="25">
        <v>6</v>
      </c>
      <c r="AA13" s="25">
        <v>4.5199999999999996</v>
      </c>
      <c r="AB13" s="25">
        <v>5.25</v>
      </c>
      <c r="AC13" s="25">
        <v>2.5499999999999998</v>
      </c>
      <c r="AD13" s="25">
        <v>4.0735037400000005</v>
      </c>
      <c r="AE13" s="25">
        <v>3.5117220279999994</v>
      </c>
      <c r="AF13" s="25">
        <v>3.2</v>
      </c>
      <c r="AG13" s="25">
        <v>2.4500000000000002</v>
      </c>
      <c r="AH13" s="25">
        <v>3.7</v>
      </c>
      <c r="AI13" s="25">
        <v>5</v>
      </c>
      <c r="AJ13" s="25">
        <v>5.3</v>
      </c>
      <c r="AK13" s="25">
        <v>5.4</v>
      </c>
      <c r="AL13" s="25">
        <v>4.9000000000000004</v>
      </c>
      <c r="AM13" s="25">
        <v>3.8728010825439787</v>
      </c>
      <c r="AN13" s="25">
        <v>3.8019610672328943</v>
      </c>
      <c r="AO13" s="25">
        <v>3.9506103170395734</v>
      </c>
      <c r="AP13" s="25">
        <v>3.9404319971973338</v>
      </c>
      <c r="AQ13" s="25">
        <v>3.8949834411092183</v>
      </c>
      <c r="AR13" s="25">
        <v>3.8553856339985773</v>
      </c>
      <c r="AS13" s="25">
        <v>3.838023006943363</v>
      </c>
      <c r="AT13" s="25">
        <v>3.8398318401537654</v>
      </c>
      <c r="AU13" s="25">
        <v>3.833987622540155</v>
      </c>
      <c r="AV13" s="25">
        <v>3.8166251108647842</v>
      </c>
    </row>
    <row r="14" spans="1:48" x14ac:dyDescent="0.25">
      <c r="A14" s="1"/>
      <c r="B14" s="23"/>
      <c r="C14" s="2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row>
    <row r="15" spans="1:48" x14ac:dyDescent="0.25">
      <c r="A15" s="1"/>
      <c r="B15" s="22" t="s">
        <v>248</v>
      </c>
      <c r="C15" s="2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row>
    <row r="16" spans="1:48" x14ac:dyDescent="0.25">
      <c r="A16" s="1"/>
      <c r="B16" s="23" t="s">
        <v>9</v>
      </c>
      <c r="C16" s="21" t="s">
        <v>10</v>
      </c>
      <c r="D16" s="24">
        <v>0</v>
      </c>
      <c r="E16" s="24">
        <v>0</v>
      </c>
      <c r="F16" s="24">
        <v>0</v>
      </c>
      <c r="G16" s="24">
        <v>0</v>
      </c>
      <c r="H16" s="24">
        <v>0</v>
      </c>
      <c r="I16" s="24">
        <v>0</v>
      </c>
      <c r="J16" s="24">
        <v>0</v>
      </c>
      <c r="K16" s="24">
        <v>0</v>
      </c>
      <c r="L16" s="24">
        <v>0</v>
      </c>
      <c r="M16" s="24">
        <v>0</v>
      </c>
      <c r="N16" s="24">
        <v>0</v>
      </c>
      <c r="O16" s="24">
        <v>0</v>
      </c>
      <c r="P16" s="24">
        <v>0</v>
      </c>
      <c r="Q16" s="24">
        <v>0</v>
      </c>
      <c r="R16" s="24">
        <v>0</v>
      </c>
      <c r="S16" s="24">
        <v>0</v>
      </c>
      <c r="T16" s="24">
        <v>0</v>
      </c>
      <c r="U16" s="24">
        <v>0</v>
      </c>
      <c r="V16" s="24">
        <v>0</v>
      </c>
      <c r="W16" s="24">
        <v>0</v>
      </c>
      <c r="X16" s="24">
        <v>0</v>
      </c>
      <c r="Y16" s="24">
        <v>0</v>
      </c>
      <c r="Z16" s="24">
        <v>0</v>
      </c>
      <c r="AA16" s="24">
        <v>0</v>
      </c>
      <c r="AB16" s="24">
        <v>0</v>
      </c>
      <c r="AC16" s="24">
        <v>0</v>
      </c>
      <c r="AD16" s="24">
        <v>25</v>
      </c>
      <c r="AE16" s="24">
        <v>50</v>
      </c>
      <c r="AF16" s="24">
        <v>47</v>
      </c>
      <c r="AG16" s="24">
        <v>29</v>
      </c>
      <c r="AH16" s="24">
        <v>4.5</v>
      </c>
      <c r="AI16" s="24">
        <v>7</v>
      </c>
      <c r="AJ16" s="24">
        <v>8.5</v>
      </c>
      <c r="AK16" s="24">
        <v>1.5</v>
      </c>
      <c r="AL16" s="24">
        <v>8.5</v>
      </c>
      <c r="AM16" s="24">
        <v>10</v>
      </c>
      <c r="AN16" s="24">
        <v>15.117201871017144</v>
      </c>
      <c r="AO16" s="24">
        <v>16.923663645443725</v>
      </c>
      <c r="AP16" s="24">
        <v>20.062260088973048</v>
      </c>
      <c r="AQ16" s="24">
        <v>23.067972420408765</v>
      </c>
      <c r="AR16" s="24">
        <v>25.814230089177073</v>
      </c>
      <c r="AS16" s="24">
        <v>28.623535598211447</v>
      </c>
      <c r="AT16" s="24">
        <v>31.450705784983739</v>
      </c>
      <c r="AU16" s="24">
        <v>34.213884598828685</v>
      </c>
      <c r="AV16" s="24">
        <v>37.018951459293831</v>
      </c>
    </row>
    <row r="17" spans="1:48" x14ac:dyDescent="0.25">
      <c r="A17" s="1"/>
      <c r="B17" s="23" t="s">
        <v>11</v>
      </c>
      <c r="C17" s="21" t="s">
        <v>10</v>
      </c>
      <c r="D17" s="24">
        <v>0</v>
      </c>
      <c r="E17" s="24">
        <v>0</v>
      </c>
      <c r="F17" s="24">
        <v>0</v>
      </c>
      <c r="G17" s="24">
        <v>0</v>
      </c>
      <c r="H17" s="24">
        <v>0</v>
      </c>
      <c r="I17" s="24">
        <v>0</v>
      </c>
      <c r="J17" s="24">
        <v>0</v>
      </c>
      <c r="K17" s="24">
        <v>0</v>
      </c>
      <c r="L17" s="24">
        <v>0</v>
      </c>
      <c r="M17" s="24">
        <v>0</v>
      </c>
      <c r="N17" s="24">
        <v>0</v>
      </c>
      <c r="O17" s="24">
        <v>0</v>
      </c>
      <c r="P17" s="24">
        <v>0</v>
      </c>
      <c r="Q17" s="24">
        <v>0</v>
      </c>
      <c r="R17" s="24">
        <v>0</v>
      </c>
      <c r="S17" s="24">
        <v>0</v>
      </c>
      <c r="T17" s="24">
        <v>0</v>
      </c>
      <c r="U17" s="24">
        <v>0</v>
      </c>
      <c r="V17" s="24">
        <v>0</v>
      </c>
      <c r="W17" s="24">
        <v>0</v>
      </c>
      <c r="X17" s="24">
        <v>0</v>
      </c>
      <c r="Y17" s="24">
        <v>0</v>
      </c>
      <c r="Z17" s="24">
        <v>0</v>
      </c>
      <c r="AA17" s="24">
        <v>0</v>
      </c>
      <c r="AB17" s="24">
        <v>0</v>
      </c>
      <c r="AC17" s="24">
        <v>0</v>
      </c>
      <c r="AD17" s="24">
        <v>24</v>
      </c>
      <c r="AE17" s="24">
        <v>47</v>
      </c>
      <c r="AF17" s="24">
        <v>35</v>
      </c>
      <c r="AG17" s="24">
        <v>19</v>
      </c>
      <c r="AH17" s="24">
        <v>2.2999999999999998</v>
      </c>
      <c r="AI17" s="24">
        <v>6.5</v>
      </c>
      <c r="AJ17" s="24">
        <v>6.7</v>
      </c>
      <c r="AK17" s="24">
        <v>0.7</v>
      </c>
      <c r="AL17" s="24">
        <v>8</v>
      </c>
      <c r="AM17" s="24">
        <v>9</v>
      </c>
      <c r="AN17" s="24">
        <v>13.049214904110297</v>
      </c>
      <c r="AO17" s="24">
        <v>14.577494844863313</v>
      </c>
      <c r="AP17" s="24">
        <v>17.232770508411306</v>
      </c>
      <c r="AQ17" s="24">
        <v>19.775625236275847</v>
      </c>
      <c r="AR17" s="24">
        <v>22.09897941223122</v>
      </c>
      <c r="AS17" s="24">
        <v>24.475672524526399</v>
      </c>
      <c r="AT17" s="24">
        <v>26.867479285513944</v>
      </c>
      <c r="AU17" s="24">
        <v>29.205148874594187</v>
      </c>
      <c r="AV17" s="24">
        <v>31.578256059040818</v>
      </c>
    </row>
    <row r="18" spans="1:48" x14ac:dyDescent="0.25">
      <c r="A18" s="1"/>
      <c r="B18" s="23" t="s">
        <v>12</v>
      </c>
      <c r="C18" s="21" t="s">
        <v>254</v>
      </c>
      <c r="D18" s="24">
        <v>0</v>
      </c>
      <c r="E18" s="24">
        <v>0</v>
      </c>
      <c r="F18" s="24">
        <v>0</v>
      </c>
      <c r="G18" s="24">
        <v>0</v>
      </c>
      <c r="H18" s="24">
        <v>0</v>
      </c>
      <c r="I18" s="24">
        <v>0</v>
      </c>
      <c r="J18" s="24">
        <v>0</v>
      </c>
      <c r="K18" s="24">
        <v>0</v>
      </c>
      <c r="L18" s="24">
        <v>0</v>
      </c>
      <c r="M18" s="24">
        <v>0</v>
      </c>
      <c r="N18" s="24">
        <v>0</v>
      </c>
      <c r="O18" s="24">
        <v>0</v>
      </c>
      <c r="P18" s="24">
        <v>0</v>
      </c>
      <c r="Q18" s="24">
        <v>0</v>
      </c>
      <c r="R18" s="24">
        <v>0</v>
      </c>
      <c r="S18" s="24">
        <v>0</v>
      </c>
      <c r="T18" s="24">
        <v>0</v>
      </c>
      <c r="U18" s="24">
        <v>0</v>
      </c>
      <c r="V18" s="24">
        <v>0</v>
      </c>
      <c r="W18" s="24">
        <v>0</v>
      </c>
      <c r="X18" s="24">
        <v>0</v>
      </c>
      <c r="Y18" s="24">
        <v>0</v>
      </c>
      <c r="Z18" s="24">
        <v>0</v>
      </c>
      <c r="AA18" s="24">
        <v>0</v>
      </c>
      <c r="AB18" s="24">
        <v>0</v>
      </c>
      <c r="AC18" s="24">
        <v>0</v>
      </c>
      <c r="AD18" s="24">
        <v>1940</v>
      </c>
      <c r="AE18" s="24">
        <v>1320</v>
      </c>
      <c r="AF18" s="24">
        <v>960</v>
      </c>
      <c r="AG18" s="24">
        <v>1090</v>
      </c>
      <c r="AH18" s="24">
        <v>1790</v>
      </c>
      <c r="AI18" s="24">
        <v>1200</v>
      </c>
      <c r="AJ18" s="24">
        <v>690</v>
      </c>
      <c r="AK18" s="24">
        <v>600</v>
      </c>
      <c r="AL18" s="24">
        <v>1200</v>
      </c>
      <c r="AM18" s="24">
        <v>1220</v>
      </c>
      <c r="AN18" s="24">
        <v>1240</v>
      </c>
      <c r="AO18" s="24">
        <v>1260</v>
      </c>
      <c r="AP18" s="24">
        <v>1280</v>
      </c>
      <c r="AQ18" s="24">
        <v>1300</v>
      </c>
      <c r="AR18" s="24">
        <v>1320</v>
      </c>
      <c r="AS18" s="24">
        <v>1340</v>
      </c>
      <c r="AT18" s="24">
        <v>1360</v>
      </c>
      <c r="AU18" s="24">
        <v>1380</v>
      </c>
      <c r="AV18" s="24">
        <v>1400</v>
      </c>
    </row>
    <row r="19" spans="1:48" x14ac:dyDescent="0.25">
      <c r="A19" s="1"/>
      <c r="B19" s="23" t="s">
        <v>14</v>
      </c>
      <c r="C19" s="21" t="s">
        <v>255</v>
      </c>
      <c r="D19" s="24">
        <v>0</v>
      </c>
      <c r="E19" s="24">
        <v>0</v>
      </c>
      <c r="F19" s="24">
        <v>0</v>
      </c>
      <c r="G19" s="24">
        <v>0</v>
      </c>
      <c r="H19" s="24">
        <v>0</v>
      </c>
      <c r="I19" s="24">
        <v>0</v>
      </c>
      <c r="J19" s="24">
        <v>0</v>
      </c>
      <c r="K19" s="24">
        <v>0</v>
      </c>
      <c r="L19" s="24">
        <v>0</v>
      </c>
      <c r="M19" s="24">
        <v>0</v>
      </c>
      <c r="N19" s="24">
        <v>0</v>
      </c>
      <c r="O19" s="24">
        <v>0</v>
      </c>
      <c r="P19" s="24">
        <v>0</v>
      </c>
      <c r="Q19" s="24">
        <v>0</v>
      </c>
      <c r="R19" s="24">
        <v>0</v>
      </c>
      <c r="S19" s="24">
        <v>0</v>
      </c>
      <c r="T19" s="24">
        <v>0</v>
      </c>
      <c r="U19" s="24">
        <v>0</v>
      </c>
      <c r="V19" s="24">
        <v>0</v>
      </c>
      <c r="W19" s="24">
        <v>0</v>
      </c>
      <c r="X19" s="24">
        <v>0</v>
      </c>
      <c r="Y19" s="24">
        <v>0</v>
      </c>
      <c r="Z19" s="24">
        <v>0</v>
      </c>
      <c r="AA19" s="24">
        <v>0</v>
      </c>
      <c r="AB19" s="24">
        <v>0</v>
      </c>
      <c r="AC19" s="24">
        <v>0</v>
      </c>
      <c r="AD19" s="24">
        <v>46560</v>
      </c>
      <c r="AE19" s="24">
        <v>62040</v>
      </c>
      <c r="AF19" s="24">
        <v>33600</v>
      </c>
      <c r="AG19" s="24">
        <v>20710</v>
      </c>
      <c r="AH19" s="24">
        <v>4117</v>
      </c>
      <c r="AI19" s="24">
        <v>7800</v>
      </c>
      <c r="AJ19" s="24">
        <v>4623</v>
      </c>
      <c r="AK19" s="24">
        <v>420</v>
      </c>
      <c r="AL19" s="24">
        <v>9600</v>
      </c>
      <c r="AM19" s="24">
        <v>10980</v>
      </c>
      <c r="AN19" s="24">
        <v>16181.026481096767</v>
      </c>
      <c r="AO19" s="24">
        <v>18367.643504527776</v>
      </c>
      <c r="AP19" s="24">
        <v>22057.946250766472</v>
      </c>
      <c r="AQ19" s="24">
        <v>25708.3128071586</v>
      </c>
      <c r="AR19" s="24">
        <v>29170.652824145211</v>
      </c>
      <c r="AS19" s="24">
        <v>32797.401182865375</v>
      </c>
      <c r="AT19" s="24">
        <v>36539.771828298966</v>
      </c>
      <c r="AU19" s="24">
        <v>40303.105446939975</v>
      </c>
      <c r="AV19" s="24">
        <v>44209.558482657143</v>
      </c>
    </row>
    <row r="20" spans="1:48" x14ac:dyDescent="0.25">
      <c r="A20" s="1"/>
      <c r="B20" s="23" t="s">
        <v>16</v>
      </c>
      <c r="C20" s="21" t="s">
        <v>197</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c r="V20" s="25">
        <v>0</v>
      </c>
      <c r="W20" s="25">
        <v>0</v>
      </c>
      <c r="X20" s="25">
        <v>0</v>
      </c>
      <c r="Y20" s="25">
        <v>0</v>
      </c>
      <c r="Z20" s="25">
        <v>0</v>
      </c>
      <c r="AA20" s="25">
        <v>0</v>
      </c>
      <c r="AB20" s="25">
        <v>0</v>
      </c>
      <c r="AC20" s="25">
        <v>0</v>
      </c>
      <c r="AD20" s="25">
        <v>15.3</v>
      </c>
      <c r="AE20" s="25">
        <v>15.1</v>
      </c>
      <c r="AF20" s="25">
        <v>14</v>
      </c>
      <c r="AG20" s="25">
        <v>11.7</v>
      </c>
      <c r="AH20" s="25">
        <v>12.2</v>
      </c>
      <c r="AI20" s="25">
        <v>21.9</v>
      </c>
      <c r="AJ20" s="25">
        <v>18.100000000000001</v>
      </c>
      <c r="AK20" s="25">
        <v>15.10252131147541</v>
      </c>
      <c r="AL20" s="25">
        <v>11.139429181049289</v>
      </c>
      <c r="AM20" s="25">
        <v>13.00279428948839</v>
      </c>
      <c r="AN20" s="25">
        <v>11.871946206033117</v>
      </c>
      <c r="AO20" s="25">
        <v>11.987910805948863</v>
      </c>
      <c r="AP20" s="25">
        <v>12.009444784003581</v>
      </c>
      <c r="AQ20" s="25">
        <v>11.773111271957388</v>
      </c>
      <c r="AR20" s="25">
        <v>11.595843145357463</v>
      </c>
      <c r="AS20" s="25">
        <v>11.501091394840646</v>
      </c>
      <c r="AT20" s="25">
        <v>11.342323285816919</v>
      </c>
      <c r="AU20" s="25">
        <v>11.190563176791194</v>
      </c>
      <c r="AV20" s="25">
        <v>10.965150361266534</v>
      </c>
    </row>
    <row r="21" spans="1:48" x14ac:dyDescent="0.25">
      <c r="A21" s="1"/>
      <c r="B21" s="23"/>
      <c r="C21" s="2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row>
    <row r="22" spans="1:48" x14ac:dyDescent="0.25">
      <c r="A22" s="1"/>
      <c r="B22" s="22" t="s">
        <v>8</v>
      </c>
      <c r="C22" s="2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row>
    <row r="23" spans="1:48" x14ac:dyDescent="0.25">
      <c r="A23" s="1"/>
      <c r="B23" s="23" t="s">
        <v>9</v>
      </c>
      <c r="C23" s="21" t="s">
        <v>10</v>
      </c>
      <c r="D23" s="24">
        <v>1600</v>
      </c>
      <c r="E23" s="24">
        <v>1800</v>
      </c>
      <c r="F23" s="24">
        <v>1850</v>
      </c>
      <c r="G23" s="24">
        <v>2000</v>
      </c>
      <c r="H23" s="24">
        <v>2300</v>
      </c>
      <c r="I23" s="24">
        <v>2150</v>
      </c>
      <c r="J23" s="24">
        <v>2500</v>
      </c>
      <c r="K23" s="24">
        <v>2750</v>
      </c>
      <c r="L23" s="24">
        <v>3000</v>
      </c>
      <c r="M23" s="24">
        <v>3150</v>
      </c>
      <c r="N23" s="24">
        <v>3450</v>
      </c>
      <c r="O23" s="24">
        <v>3450</v>
      </c>
      <c r="P23" s="24">
        <v>3250</v>
      </c>
      <c r="Q23" s="24">
        <v>2900</v>
      </c>
      <c r="R23" s="24">
        <v>3100</v>
      </c>
      <c r="S23" s="24">
        <v>3650</v>
      </c>
      <c r="T23" s="24">
        <v>3350</v>
      </c>
      <c r="U23" s="24">
        <v>3900</v>
      </c>
      <c r="V23" s="24">
        <v>3850</v>
      </c>
      <c r="W23" s="24">
        <v>4100</v>
      </c>
      <c r="X23" s="24">
        <v>4850</v>
      </c>
      <c r="Y23" s="24">
        <v>4900</v>
      </c>
      <c r="Z23" s="24">
        <v>4700</v>
      </c>
      <c r="AA23" s="24">
        <v>4300</v>
      </c>
      <c r="AB23" s="24">
        <v>4050</v>
      </c>
      <c r="AC23" s="24">
        <v>4150</v>
      </c>
      <c r="AD23" s="24">
        <v>5100</v>
      </c>
      <c r="AE23" s="24">
        <v>5500</v>
      </c>
      <c r="AF23" s="24">
        <v>5450</v>
      </c>
      <c r="AG23" s="24">
        <v>6400</v>
      </c>
      <c r="AH23" s="24">
        <v>6100</v>
      </c>
      <c r="AI23" s="24">
        <v>5700</v>
      </c>
      <c r="AJ23" s="24">
        <v>5500</v>
      </c>
      <c r="AK23" s="24">
        <v>5750</v>
      </c>
      <c r="AL23" s="24">
        <v>6300</v>
      </c>
      <c r="AM23" s="24">
        <v>6850</v>
      </c>
      <c r="AN23" s="24">
        <v>6633.2841680816364</v>
      </c>
      <c r="AO23" s="24">
        <v>6662.2224383438088</v>
      </c>
      <c r="AP23" s="24">
        <v>6667.3070905267205</v>
      </c>
      <c r="AQ23" s="24">
        <v>6671.3369657610801</v>
      </c>
      <c r="AR23" s="24">
        <v>6676.4655953423789</v>
      </c>
      <c r="AS23" s="24">
        <v>6688.5054270100009</v>
      </c>
      <c r="AT23" s="24">
        <v>6700.1142586151882</v>
      </c>
      <c r="AU23" s="24">
        <v>6712.000041878513</v>
      </c>
      <c r="AV23" s="24">
        <v>6721.9039237820616</v>
      </c>
    </row>
    <row r="24" spans="1:48" x14ac:dyDescent="0.25">
      <c r="A24" s="1"/>
      <c r="B24" s="23" t="s">
        <v>11</v>
      </c>
      <c r="C24" s="21" t="s">
        <v>10</v>
      </c>
      <c r="D24" s="24">
        <v>1450</v>
      </c>
      <c r="E24" s="24">
        <v>1650</v>
      </c>
      <c r="F24" s="24">
        <v>1730</v>
      </c>
      <c r="G24" s="24">
        <v>1800</v>
      </c>
      <c r="H24" s="24">
        <v>2100</v>
      </c>
      <c r="I24" s="24">
        <v>1970</v>
      </c>
      <c r="J24" s="24">
        <v>2350</v>
      </c>
      <c r="K24" s="24">
        <v>2600</v>
      </c>
      <c r="L24" s="24">
        <v>2850</v>
      </c>
      <c r="M24" s="24">
        <v>2980</v>
      </c>
      <c r="N24" s="24">
        <v>3170</v>
      </c>
      <c r="O24" s="24">
        <v>3050</v>
      </c>
      <c r="P24" s="24">
        <v>2600</v>
      </c>
      <c r="Q24" s="24">
        <v>2500</v>
      </c>
      <c r="R24" s="24">
        <v>2880</v>
      </c>
      <c r="S24" s="24">
        <v>3450</v>
      </c>
      <c r="T24" s="24">
        <v>3000</v>
      </c>
      <c r="U24" s="24">
        <v>3680</v>
      </c>
      <c r="V24" s="24">
        <v>3630</v>
      </c>
      <c r="W24" s="24">
        <v>3860</v>
      </c>
      <c r="X24" s="24">
        <v>4650</v>
      </c>
      <c r="Y24" s="24">
        <v>4200</v>
      </c>
      <c r="Z24" s="24">
        <v>3950</v>
      </c>
      <c r="AA24" s="24">
        <v>4000</v>
      </c>
      <c r="AB24" s="24">
        <v>3800</v>
      </c>
      <c r="AC24" s="24">
        <v>3920</v>
      </c>
      <c r="AD24" s="24">
        <v>4920</v>
      </c>
      <c r="AE24" s="24">
        <v>5200</v>
      </c>
      <c r="AF24" s="24">
        <v>4980</v>
      </c>
      <c r="AG24" s="24">
        <v>6020</v>
      </c>
      <c r="AH24" s="24">
        <v>5720</v>
      </c>
      <c r="AI24" s="24">
        <v>5400</v>
      </c>
      <c r="AJ24" s="24">
        <v>4440</v>
      </c>
      <c r="AK24" s="24">
        <v>5150</v>
      </c>
      <c r="AL24" s="24">
        <v>5800</v>
      </c>
      <c r="AM24" s="24">
        <v>6291.8518518518522</v>
      </c>
      <c r="AN24" s="24">
        <v>6163.5958337912707</v>
      </c>
      <c r="AO24" s="24">
        <v>6190.9644934479966</v>
      </c>
      <c r="AP24" s="24">
        <v>6195.7733538155644</v>
      </c>
      <c r="AQ24" s="24">
        <v>6199.5846483099904</v>
      </c>
      <c r="AR24" s="24">
        <v>6204.4351011452945</v>
      </c>
      <c r="AS24" s="24">
        <v>6215.8218921692114</v>
      </c>
      <c r="AT24" s="24">
        <v>6226.8010607755396</v>
      </c>
      <c r="AU24" s="24">
        <v>6238.0421592280072</v>
      </c>
      <c r="AV24" s="24">
        <v>6247.4088543817434</v>
      </c>
    </row>
    <row r="25" spans="1:48" x14ac:dyDescent="0.25">
      <c r="A25" s="1"/>
      <c r="B25" s="23" t="s">
        <v>12</v>
      </c>
      <c r="C25" s="21" t="s">
        <v>13</v>
      </c>
      <c r="D25" s="24">
        <v>130</v>
      </c>
      <c r="E25" s="24">
        <v>125</v>
      </c>
      <c r="F25" s="24">
        <v>150</v>
      </c>
      <c r="G25" s="24">
        <v>120</v>
      </c>
      <c r="H25" s="24">
        <v>143</v>
      </c>
      <c r="I25" s="24">
        <v>124</v>
      </c>
      <c r="J25" s="24">
        <v>152</v>
      </c>
      <c r="K25" s="24">
        <v>143</v>
      </c>
      <c r="L25" s="24">
        <v>147</v>
      </c>
      <c r="M25" s="24">
        <v>141</v>
      </c>
      <c r="N25" s="24">
        <v>130</v>
      </c>
      <c r="O25" s="24">
        <v>127</v>
      </c>
      <c r="P25" s="24">
        <v>116</v>
      </c>
      <c r="Q25" s="24">
        <v>120</v>
      </c>
      <c r="R25" s="24">
        <v>150</v>
      </c>
      <c r="S25" s="24">
        <v>135</v>
      </c>
      <c r="T25" s="24">
        <v>115</v>
      </c>
      <c r="U25" s="24">
        <v>138</v>
      </c>
      <c r="V25" s="24">
        <v>133</v>
      </c>
      <c r="W25" s="24">
        <v>155</v>
      </c>
      <c r="X25" s="24">
        <v>124</v>
      </c>
      <c r="Y25" s="24">
        <v>107</v>
      </c>
      <c r="Z25" s="24">
        <v>95</v>
      </c>
      <c r="AA25" s="24">
        <v>126</v>
      </c>
      <c r="AB25" s="24">
        <v>149</v>
      </c>
      <c r="AC25" s="24">
        <v>148</v>
      </c>
      <c r="AD25" s="24">
        <v>142</v>
      </c>
      <c r="AE25" s="24">
        <v>132</v>
      </c>
      <c r="AF25" s="24">
        <v>129</v>
      </c>
      <c r="AG25" s="24">
        <v>133</v>
      </c>
      <c r="AH25" s="24">
        <v>134</v>
      </c>
      <c r="AI25" s="24">
        <v>139</v>
      </c>
      <c r="AJ25" s="24">
        <v>115</v>
      </c>
      <c r="AK25" s="24">
        <v>119</v>
      </c>
      <c r="AL25" s="24">
        <v>129</v>
      </c>
      <c r="AM25" s="24">
        <v>139</v>
      </c>
      <c r="AN25" s="24">
        <v>132.98073610756057</v>
      </c>
      <c r="AO25" s="24">
        <v>133.145204050611</v>
      </c>
      <c r="AP25" s="24">
        <v>133.3526784033823</v>
      </c>
      <c r="AQ25" s="24">
        <v>133.51550446630966</v>
      </c>
      <c r="AR25" s="24">
        <v>133.65805491513487</v>
      </c>
      <c r="AS25" s="24">
        <v>133.58229863918282</v>
      </c>
      <c r="AT25" s="24">
        <v>133.13868968497846</v>
      </c>
      <c r="AU25" s="24">
        <v>133.07912735751657</v>
      </c>
      <c r="AV25" s="24">
        <v>133.21933613476244</v>
      </c>
    </row>
    <row r="26" spans="1:48" x14ac:dyDescent="0.25">
      <c r="A26" s="1"/>
      <c r="B26" s="23" t="s">
        <v>14</v>
      </c>
      <c r="C26" s="21" t="s">
        <v>15</v>
      </c>
      <c r="D26" s="24">
        <v>188500</v>
      </c>
      <c r="E26" s="24">
        <v>206250</v>
      </c>
      <c r="F26" s="24">
        <v>259500</v>
      </c>
      <c r="G26" s="24">
        <v>216000</v>
      </c>
      <c r="H26" s="24">
        <v>300300</v>
      </c>
      <c r="I26" s="24">
        <v>244280</v>
      </c>
      <c r="J26" s="24">
        <v>357200</v>
      </c>
      <c r="K26" s="24">
        <v>371800</v>
      </c>
      <c r="L26" s="24">
        <v>418950</v>
      </c>
      <c r="M26" s="24">
        <v>420180</v>
      </c>
      <c r="N26" s="24">
        <v>412100</v>
      </c>
      <c r="O26" s="24">
        <v>387350</v>
      </c>
      <c r="P26" s="24">
        <v>301600</v>
      </c>
      <c r="Q26" s="24">
        <v>300000</v>
      </c>
      <c r="R26" s="24">
        <v>432000</v>
      </c>
      <c r="S26" s="24">
        <v>465750</v>
      </c>
      <c r="T26" s="24">
        <v>345000</v>
      </c>
      <c r="U26" s="24">
        <v>507840</v>
      </c>
      <c r="V26" s="24">
        <v>482790</v>
      </c>
      <c r="W26" s="24">
        <v>598300</v>
      </c>
      <c r="X26" s="24">
        <v>576600</v>
      </c>
      <c r="Y26" s="24">
        <v>449400</v>
      </c>
      <c r="Z26" s="24">
        <v>375250</v>
      </c>
      <c r="AA26" s="24">
        <v>504000</v>
      </c>
      <c r="AB26" s="24">
        <v>566200</v>
      </c>
      <c r="AC26" s="24">
        <v>580160</v>
      </c>
      <c r="AD26" s="24">
        <v>698640</v>
      </c>
      <c r="AE26" s="24">
        <v>686400</v>
      </c>
      <c r="AF26" s="24">
        <v>642420</v>
      </c>
      <c r="AG26" s="24">
        <v>800660</v>
      </c>
      <c r="AH26" s="24">
        <v>766480</v>
      </c>
      <c r="AI26" s="24">
        <v>750600</v>
      </c>
      <c r="AJ26" s="24">
        <v>510600</v>
      </c>
      <c r="AK26" s="24">
        <v>612850</v>
      </c>
      <c r="AL26" s="24">
        <v>748200</v>
      </c>
      <c r="AM26" s="24">
        <v>874567.40740740742</v>
      </c>
      <c r="AN26" s="24">
        <v>819639.51104766573</v>
      </c>
      <c r="AO26" s="24">
        <v>824297.23078163271</v>
      </c>
      <c r="AP26" s="24">
        <v>826222.97153921763</v>
      </c>
      <c r="AQ26" s="24">
        <v>827740.67183008161</v>
      </c>
      <c r="AR26" s="24">
        <v>829272.72750062146</v>
      </c>
      <c r="AS26" s="24">
        <v>830323.77632405015</v>
      </c>
      <c r="AT26" s="24">
        <v>829028.13420060393</v>
      </c>
      <c r="AU26" s="24">
        <v>830153.20701468992</v>
      </c>
      <c r="AV26" s="24">
        <v>832275.66018956457</v>
      </c>
    </row>
    <row r="27" spans="1:48" x14ac:dyDescent="0.25">
      <c r="A27" s="1"/>
      <c r="B27" s="23" t="s">
        <v>16</v>
      </c>
      <c r="C27" s="21" t="s">
        <v>17</v>
      </c>
      <c r="D27" s="25">
        <v>2.25</v>
      </c>
      <c r="E27" s="25">
        <v>2.42</v>
      </c>
      <c r="F27" s="25">
        <v>2.15</v>
      </c>
      <c r="G27" s="25">
        <v>2.61</v>
      </c>
      <c r="H27" s="25">
        <v>2.3199999999999998</v>
      </c>
      <c r="I27" s="25">
        <v>3.24</v>
      </c>
      <c r="J27" s="25">
        <v>2.83</v>
      </c>
      <c r="K27" s="25">
        <v>2.4700000000000002</v>
      </c>
      <c r="L27" s="25">
        <v>1.96</v>
      </c>
      <c r="M27" s="25">
        <v>1.81</v>
      </c>
      <c r="N27" s="25">
        <v>2</v>
      </c>
      <c r="O27" s="25">
        <v>2.0299999999999998</v>
      </c>
      <c r="P27" s="25">
        <v>2.48</v>
      </c>
      <c r="Q27" s="25">
        <v>2.5099999999999998</v>
      </c>
      <c r="R27" s="25">
        <v>2.12</v>
      </c>
      <c r="S27" s="25">
        <v>2.0699999999999998</v>
      </c>
      <c r="T27" s="25">
        <v>3.08</v>
      </c>
      <c r="U27" s="25">
        <v>4.13</v>
      </c>
      <c r="V27" s="25">
        <v>4.12</v>
      </c>
      <c r="W27" s="25">
        <v>3.49</v>
      </c>
      <c r="X27" s="25">
        <v>4.95</v>
      </c>
      <c r="Y27" s="25">
        <v>6.28</v>
      </c>
      <c r="Z27" s="25">
        <v>7.04</v>
      </c>
      <c r="AA27" s="25">
        <v>4.49</v>
      </c>
      <c r="AB27" s="25">
        <v>3.78</v>
      </c>
      <c r="AC27" s="25">
        <v>3.69</v>
      </c>
      <c r="AD27" s="25">
        <v>3.2</v>
      </c>
      <c r="AE27" s="25">
        <v>3.28</v>
      </c>
      <c r="AF27" s="25">
        <v>3.58</v>
      </c>
      <c r="AG27" s="25">
        <v>3.56</v>
      </c>
      <c r="AH27" s="25">
        <v>4.3499999999999996</v>
      </c>
      <c r="AI27" s="25">
        <v>6.02</v>
      </c>
      <c r="AJ27" s="25">
        <v>7.04</v>
      </c>
      <c r="AK27" s="25">
        <v>4.7300000000000004</v>
      </c>
      <c r="AL27" s="25">
        <v>4.3434695733920243</v>
      </c>
      <c r="AM27" s="25">
        <v>3.9394611839141942</v>
      </c>
      <c r="AN27" s="25">
        <v>4.2390555551972131</v>
      </c>
      <c r="AO27" s="25">
        <v>4.4047099198266926</v>
      </c>
      <c r="AP27" s="25">
        <v>4.3540367614436857</v>
      </c>
      <c r="AQ27" s="25">
        <v>4.3077351873755134</v>
      </c>
      <c r="AR27" s="25">
        <v>4.2684184104232754</v>
      </c>
      <c r="AS27" s="25">
        <v>4.2657157643870418</v>
      </c>
      <c r="AT27" s="25">
        <v>4.2896757095137037</v>
      </c>
      <c r="AU27" s="25">
        <v>4.2929970716558685</v>
      </c>
      <c r="AV27" s="25">
        <v>4.2800545711424078</v>
      </c>
    </row>
    <row r="28" spans="1:48" x14ac:dyDescent="0.25">
      <c r="A28" s="1"/>
      <c r="B28" s="23"/>
      <c r="C28" s="2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row>
    <row r="29" spans="1:48" x14ac:dyDescent="0.25">
      <c r="A29" s="1"/>
      <c r="B29" s="22" t="s">
        <v>18</v>
      </c>
      <c r="C29" s="2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48" x14ac:dyDescent="0.25">
      <c r="A30" s="1"/>
      <c r="B30" s="23" t="s">
        <v>9</v>
      </c>
      <c r="C30" s="21" t="s">
        <v>10</v>
      </c>
      <c r="D30" s="24">
        <v>2</v>
      </c>
      <c r="E30" s="24">
        <v>2</v>
      </c>
      <c r="F30" s="24">
        <v>3</v>
      </c>
      <c r="G30" s="24">
        <v>2</v>
      </c>
      <c r="H30" s="24">
        <v>1</v>
      </c>
      <c r="I30" s="24">
        <v>4</v>
      </c>
      <c r="J30" s="24">
        <v>5</v>
      </c>
      <c r="K30" s="24">
        <v>12</v>
      </c>
      <c r="L30" s="24">
        <v>17</v>
      </c>
      <c r="M30" s="24">
        <v>33</v>
      </c>
      <c r="N30" s="24">
        <v>40</v>
      </c>
      <c r="O30" s="24">
        <v>41</v>
      </c>
      <c r="P30" s="24">
        <v>80</v>
      </c>
      <c r="Q30" s="24">
        <v>90</v>
      </c>
      <c r="R30" s="24">
        <v>85</v>
      </c>
      <c r="S30" s="24">
        <v>74</v>
      </c>
      <c r="T30" s="24">
        <v>115</v>
      </c>
      <c r="U30" s="24">
        <v>47</v>
      </c>
      <c r="V30" s="24">
        <v>35</v>
      </c>
      <c r="W30" s="24">
        <v>38</v>
      </c>
      <c r="X30" s="24">
        <v>51</v>
      </c>
      <c r="Y30" s="24">
        <v>80</v>
      </c>
      <c r="Z30" s="24">
        <v>56</v>
      </c>
      <c r="AA30" s="24">
        <v>27</v>
      </c>
      <c r="AB30" s="24">
        <v>31</v>
      </c>
      <c r="AC30" s="24">
        <v>16</v>
      </c>
      <c r="AD30" s="24">
        <v>33</v>
      </c>
      <c r="AE30" s="24">
        <v>93</v>
      </c>
      <c r="AF30" s="24">
        <v>160</v>
      </c>
      <c r="AG30" s="24">
        <v>170</v>
      </c>
      <c r="AH30" s="24">
        <v>193</v>
      </c>
      <c r="AI30" s="24">
        <v>110</v>
      </c>
      <c r="AJ30" s="24">
        <v>163</v>
      </c>
      <c r="AK30" s="24">
        <v>112</v>
      </c>
      <c r="AL30" s="24">
        <v>131</v>
      </c>
      <c r="AM30" s="24">
        <v>105</v>
      </c>
      <c r="AN30" s="24">
        <v>107.696644202627</v>
      </c>
      <c r="AO30" s="24">
        <v>107.17302853685199</v>
      </c>
      <c r="AP30" s="24">
        <v>106.57176167269778</v>
      </c>
      <c r="AQ30" s="24">
        <v>106.19353038082926</v>
      </c>
      <c r="AR30" s="24">
        <v>105.74021780385073</v>
      </c>
      <c r="AS30" s="24">
        <v>105.37365234262744</v>
      </c>
      <c r="AT30" s="24">
        <v>104.92677249043413</v>
      </c>
      <c r="AU30" s="24">
        <v>104.62803499958945</v>
      </c>
      <c r="AV30" s="24">
        <v>104.3431580508382</v>
      </c>
    </row>
    <row r="31" spans="1:48" x14ac:dyDescent="0.25">
      <c r="A31" s="1"/>
      <c r="B31" s="23" t="s">
        <v>11</v>
      </c>
      <c r="C31" s="21" t="s">
        <v>10</v>
      </c>
      <c r="D31" s="24">
        <v>1</v>
      </c>
      <c r="E31" s="24">
        <v>2</v>
      </c>
      <c r="F31" s="24">
        <v>1</v>
      </c>
      <c r="G31" s="24">
        <v>1</v>
      </c>
      <c r="H31" s="24">
        <v>1</v>
      </c>
      <c r="I31" s="24">
        <v>3</v>
      </c>
      <c r="J31" s="24">
        <v>4</v>
      </c>
      <c r="K31" s="24">
        <v>10</v>
      </c>
      <c r="L31" s="24">
        <v>17</v>
      </c>
      <c r="M31" s="24">
        <v>28</v>
      </c>
      <c r="N31" s="24">
        <v>37</v>
      </c>
      <c r="O31" s="24">
        <v>36</v>
      </c>
      <c r="P31" s="24">
        <v>68</v>
      </c>
      <c r="Q31" s="24">
        <v>80</v>
      </c>
      <c r="R31" s="24">
        <v>80</v>
      </c>
      <c r="S31" s="24">
        <v>66</v>
      </c>
      <c r="T31" s="24">
        <v>110</v>
      </c>
      <c r="U31" s="24">
        <v>43</v>
      </c>
      <c r="V31" s="24">
        <v>25</v>
      </c>
      <c r="W31" s="24">
        <v>34</v>
      </c>
      <c r="X31" s="24">
        <v>50</v>
      </c>
      <c r="Y31" s="24">
        <v>65</v>
      </c>
      <c r="Z31" s="24">
        <v>54</v>
      </c>
      <c r="AA31" s="24">
        <v>26</v>
      </c>
      <c r="AB31" s="24">
        <v>29</v>
      </c>
      <c r="AC31" s="24">
        <v>16</v>
      </c>
      <c r="AD31" s="24">
        <v>31</v>
      </c>
      <c r="AE31" s="24">
        <v>90</v>
      </c>
      <c r="AF31" s="24">
        <v>146</v>
      </c>
      <c r="AG31" s="24">
        <v>144</v>
      </c>
      <c r="AH31" s="24">
        <v>179</v>
      </c>
      <c r="AI31" s="24">
        <v>102</v>
      </c>
      <c r="AJ31" s="24">
        <v>136</v>
      </c>
      <c r="AK31" s="24">
        <v>93</v>
      </c>
      <c r="AL31" s="24">
        <v>124</v>
      </c>
      <c r="AM31" s="24">
        <v>90</v>
      </c>
      <c r="AN31" s="24">
        <v>98.30481403595364</v>
      </c>
      <c r="AO31" s="24">
        <v>97.826861003997223</v>
      </c>
      <c r="AP31" s="24">
        <v>97.278028418265976</v>
      </c>
      <c r="AQ31" s="24">
        <v>96.932781289610659</v>
      </c>
      <c r="AR31" s="24">
        <v>96.519000445535042</v>
      </c>
      <c r="AS31" s="24">
        <v>96.184401812343808</v>
      </c>
      <c r="AT31" s="24">
        <v>95.776492716352664</v>
      </c>
      <c r="AU31" s="24">
        <v>95.503807025930541</v>
      </c>
      <c r="AV31" s="24">
        <v>95.243773153294626</v>
      </c>
    </row>
    <row r="32" spans="1:48" x14ac:dyDescent="0.25">
      <c r="A32" s="1"/>
      <c r="B32" s="23" t="s">
        <v>12</v>
      </c>
      <c r="C32" s="21" t="s">
        <v>19</v>
      </c>
      <c r="D32" s="24">
        <v>480</v>
      </c>
      <c r="E32" s="24">
        <v>240</v>
      </c>
      <c r="F32" s="24">
        <v>0</v>
      </c>
      <c r="G32" s="24">
        <v>480</v>
      </c>
      <c r="H32" s="24">
        <v>480</v>
      </c>
      <c r="I32" s="24">
        <v>160</v>
      </c>
      <c r="J32" s="24">
        <v>480</v>
      </c>
      <c r="K32" s="24">
        <v>432</v>
      </c>
      <c r="L32" s="24">
        <v>395.29411764705878</v>
      </c>
      <c r="M32" s="24">
        <v>377.14285714285711</v>
      </c>
      <c r="N32" s="24">
        <v>285.40540540540542</v>
      </c>
      <c r="O32" s="24">
        <v>400</v>
      </c>
      <c r="P32" s="24">
        <v>536.47058823529414</v>
      </c>
      <c r="Q32" s="24">
        <v>540</v>
      </c>
      <c r="R32" s="24">
        <v>426</v>
      </c>
      <c r="S32" s="24">
        <v>640</v>
      </c>
      <c r="T32" s="24">
        <v>510.54545454545456</v>
      </c>
      <c r="U32" s="24">
        <v>636.2790697674418</v>
      </c>
      <c r="V32" s="24">
        <v>652.80000000000007</v>
      </c>
      <c r="W32" s="24">
        <v>748.23529411764707</v>
      </c>
      <c r="X32" s="24">
        <v>787.19999999999993</v>
      </c>
      <c r="Y32" s="24">
        <v>509.53846153846155</v>
      </c>
      <c r="Z32" s="24">
        <v>622.22222222222217</v>
      </c>
      <c r="AA32" s="24">
        <v>756.92307692307691</v>
      </c>
      <c r="AB32" s="24">
        <v>794.48275862068965</v>
      </c>
      <c r="AC32" s="24">
        <v>1050</v>
      </c>
      <c r="AD32" s="24">
        <v>1099.3548387096776</v>
      </c>
      <c r="AE32" s="24">
        <v>1050.6666666666667</v>
      </c>
      <c r="AF32" s="24">
        <v>1121.0958904109589</v>
      </c>
      <c r="AG32" s="24">
        <v>933.33333333333337</v>
      </c>
      <c r="AH32" s="24">
        <v>804.46927374301674</v>
      </c>
      <c r="AI32" s="24">
        <v>880</v>
      </c>
      <c r="AJ32" s="24">
        <v>585.88235294117658</v>
      </c>
      <c r="AK32" s="24">
        <v>769.0322580645161</v>
      </c>
      <c r="AL32" s="24">
        <v>778</v>
      </c>
      <c r="AM32" s="24">
        <v>746.66666666666663</v>
      </c>
      <c r="AN32" s="24">
        <v>1017.9692250995369</v>
      </c>
      <c r="AO32" s="24">
        <v>1033.4480332208968</v>
      </c>
      <c r="AP32" s="24">
        <v>1049.0708298431855</v>
      </c>
      <c r="AQ32" s="24">
        <v>1065.1385326695465</v>
      </c>
      <c r="AR32" s="24">
        <v>1082.4590788863813</v>
      </c>
      <c r="AS32" s="24">
        <v>1099.6883975828098</v>
      </c>
      <c r="AT32" s="24">
        <v>1115.3670319303606</v>
      </c>
      <c r="AU32" s="24">
        <v>1134.3352713942434</v>
      </c>
      <c r="AV32" s="24">
        <v>1153.0076570017884</v>
      </c>
    </row>
    <row r="33" spans="1:48" x14ac:dyDescent="0.25">
      <c r="A33" s="1"/>
      <c r="B33" s="23" t="s">
        <v>14</v>
      </c>
      <c r="C33" s="21" t="s">
        <v>195</v>
      </c>
      <c r="D33" s="24">
        <v>1</v>
      </c>
      <c r="E33" s="24">
        <v>1</v>
      </c>
      <c r="F33" s="24">
        <v>0</v>
      </c>
      <c r="G33" s="24">
        <v>1</v>
      </c>
      <c r="H33" s="24">
        <v>1</v>
      </c>
      <c r="I33" s="24">
        <v>1</v>
      </c>
      <c r="J33" s="24">
        <v>4</v>
      </c>
      <c r="K33" s="24">
        <v>9</v>
      </c>
      <c r="L33" s="24">
        <v>14</v>
      </c>
      <c r="M33" s="24">
        <v>22</v>
      </c>
      <c r="N33" s="24">
        <v>22</v>
      </c>
      <c r="O33" s="24">
        <v>30</v>
      </c>
      <c r="P33" s="24">
        <v>76</v>
      </c>
      <c r="Q33" s="24">
        <v>90</v>
      </c>
      <c r="R33" s="24">
        <v>71</v>
      </c>
      <c r="S33" s="24">
        <v>88</v>
      </c>
      <c r="T33" s="24">
        <v>117</v>
      </c>
      <c r="U33" s="24">
        <v>57</v>
      </c>
      <c r="V33" s="24">
        <v>34</v>
      </c>
      <c r="W33" s="24">
        <v>53</v>
      </c>
      <c r="X33" s="24">
        <v>82</v>
      </c>
      <c r="Y33" s="24">
        <v>69</v>
      </c>
      <c r="Z33" s="24">
        <v>70</v>
      </c>
      <c r="AA33" s="24">
        <v>41</v>
      </c>
      <c r="AB33" s="24">
        <v>48</v>
      </c>
      <c r="AC33" s="24">
        <v>35</v>
      </c>
      <c r="AD33" s="24">
        <v>71</v>
      </c>
      <c r="AE33" s="24">
        <v>197</v>
      </c>
      <c r="AF33" s="24">
        <v>341</v>
      </c>
      <c r="AG33" s="24">
        <v>280</v>
      </c>
      <c r="AH33" s="24">
        <v>300</v>
      </c>
      <c r="AI33" s="24">
        <v>187</v>
      </c>
      <c r="AJ33" s="24">
        <v>166</v>
      </c>
      <c r="AK33" s="24">
        <v>149</v>
      </c>
      <c r="AL33" s="24">
        <v>201</v>
      </c>
      <c r="AM33" s="24">
        <v>140</v>
      </c>
      <c r="AN33" s="24">
        <v>208.48182368277875</v>
      </c>
      <c r="AO33" s="24">
        <v>210.62286895990621</v>
      </c>
      <c r="AP33" s="24">
        <v>212.60737916304015</v>
      </c>
      <c r="AQ33" s="24">
        <v>215.09758422998743</v>
      </c>
      <c r="AR33" s="24">
        <v>217.66222566105853</v>
      </c>
      <c r="AS33" s="24">
        <v>220.36014729474473</v>
      </c>
      <c r="AT33" s="24">
        <v>222.55404668695431</v>
      </c>
      <c r="AU33" s="24">
        <v>225.69445179571326</v>
      </c>
      <c r="AV33" s="24">
        <v>228.78499943227098</v>
      </c>
    </row>
    <row r="34" spans="1:48" x14ac:dyDescent="0.25">
      <c r="A34" s="1"/>
      <c r="B34" s="23" t="s">
        <v>20</v>
      </c>
      <c r="C34" s="21" t="s">
        <v>196</v>
      </c>
      <c r="D34" s="26">
        <v>0.57999999999999996</v>
      </c>
      <c r="E34" s="26">
        <v>0.53</v>
      </c>
      <c r="F34" s="26">
        <v>0.5</v>
      </c>
      <c r="G34" s="26">
        <v>0.52</v>
      </c>
      <c r="H34" s="26">
        <v>0.74</v>
      </c>
      <c r="I34" s="26">
        <v>0.72499999999999998</v>
      </c>
      <c r="J34" s="26">
        <v>0.59799999999999998</v>
      </c>
      <c r="K34" s="26">
        <v>0.57899999999999996</v>
      </c>
      <c r="L34" s="26">
        <v>0.56100000000000005</v>
      </c>
      <c r="M34" s="26">
        <v>0.38200000000000001</v>
      </c>
      <c r="N34" s="26">
        <v>0.45100000000000001</v>
      </c>
      <c r="O34" s="26">
        <v>0.29499999999999998</v>
      </c>
      <c r="P34" s="26">
        <v>0.42</v>
      </c>
      <c r="Q34" s="26">
        <v>0.60599999999999998</v>
      </c>
      <c r="R34" s="26">
        <v>0.39600000000000002</v>
      </c>
      <c r="S34" s="26">
        <v>0.47299999999999998</v>
      </c>
      <c r="T34" s="26">
        <v>0.47199999999999998</v>
      </c>
      <c r="U34" s="26">
        <v>0.61</v>
      </c>
      <c r="V34" s="26">
        <v>0.41699999999999998</v>
      </c>
      <c r="W34" s="26">
        <v>0.64500000000000002</v>
      </c>
      <c r="X34" s="26">
        <v>1.04</v>
      </c>
      <c r="Y34" s="26">
        <v>0.82</v>
      </c>
      <c r="Z34" s="26">
        <v>0.70699999999999996</v>
      </c>
      <c r="AA34" s="26">
        <v>0.77400000000000002</v>
      </c>
      <c r="AB34" s="26">
        <v>0.55900000000000005</v>
      </c>
      <c r="AC34" s="26">
        <v>0.56100000000000005</v>
      </c>
      <c r="AD34" s="26">
        <v>0.69</v>
      </c>
      <c r="AE34" s="26">
        <v>0.75</v>
      </c>
      <c r="AF34" s="26">
        <v>0.6</v>
      </c>
      <c r="AG34" s="26">
        <v>0.60299999999999998</v>
      </c>
      <c r="AH34" s="26">
        <v>0.58299999999999996</v>
      </c>
      <c r="AI34" s="26">
        <v>0.97</v>
      </c>
      <c r="AJ34" s="26">
        <v>0.86499999999999999</v>
      </c>
      <c r="AK34" s="26">
        <v>0.70499999999999996</v>
      </c>
      <c r="AL34" s="26">
        <v>0.67</v>
      </c>
      <c r="AM34" s="26">
        <v>0.59290407358738495</v>
      </c>
      <c r="AN34" s="26">
        <v>0.64166024563746926</v>
      </c>
      <c r="AO34" s="26">
        <v>0.65369173810427195</v>
      </c>
      <c r="AP34" s="26">
        <v>0.66013155143241042</v>
      </c>
      <c r="AQ34" s="26">
        <v>0.66492763728023863</v>
      </c>
      <c r="AR34" s="26">
        <v>0.67047977726121089</v>
      </c>
      <c r="AS34" s="26">
        <v>0.67721428635277592</v>
      </c>
      <c r="AT34" s="26">
        <v>0.68630445874195745</v>
      </c>
      <c r="AU34" s="26">
        <v>0.69487176282789209</v>
      </c>
      <c r="AV34" s="26">
        <v>0.70153064021212319</v>
      </c>
    </row>
    <row r="35" spans="1:48" x14ac:dyDescent="0.25">
      <c r="A35" s="1"/>
      <c r="B35" s="23"/>
      <c r="C35" s="2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row>
    <row r="36" spans="1:48" x14ac:dyDescent="0.25">
      <c r="A36" s="1"/>
      <c r="B36" s="22" t="s">
        <v>21</v>
      </c>
      <c r="C36" s="2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row>
    <row r="37" spans="1:48" x14ac:dyDescent="0.25">
      <c r="A37" s="1"/>
      <c r="B37" s="23" t="s">
        <v>11</v>
      </c>
      <c r="C37" s="21" t="s">
        <v>10</v>
      </c>
      <c r="D37" s="24">
        <v>2500</v>
      </c>
      <c r="E37" s="24">
        <v>2500</v>
      </c>
      <c r="F37" s="24">
        <v>2400</v>
      </c>
      <c r="G37" s="24">
        <v>2450</v>
      </c>
      <c r="H37" s="24">
        <v>2450</v>
      </c>
      <c r="I37" s="24">
        <v>2600</v>
      </c>
      <c r="J37" s="24">
        <v>2500</v>
      </c>
      <c r="K37" s="24">
        <v>2700</v>
      </c>
      <c r="L37" s="24">
        <v>2900</v>
      </c>
      <c r="M37" s="24">
        <v>2750</v>
      </c>
      <c r="N37" s="24">
        <v>2850</v>
      </c>
      <c r="O37" s="24">
        <v>3300</v>
      </c>
      <c r="P37" s="24">
        <v>3250</v>
      </c>
      <c r="Q37" s="24">
        <v>3250</v>
      </c>
      <c r="R37" s="24">
        <v>3350</v>
      </c>
      <c r="S37" s="24">
        <v>2900</v>
      </c>
      <c r="T37" s="24">
        <v>3050</v>
      </c>
      <c r="U37" s="24">
        <v>2900</v>
      </c>
      <c r="V37" s="24">
        <v>2750</v>
      </c>
      <c r="W37" s="24">
        <v>2550</v>
      </c>
      <c r="X37" s="24">
        <v>2550</v>
      </c>
      <c r="Y37" s="24">
        <v>2400</v>
      </c>
      <c r="Z37" s="24">
        <v>2600</v>
      </c>
      <c r="AA37" s="24">
        <v>2750</v>
      </c>
      <c r="AB37" s="24">
        <v>2300</v>
      </c>
      <c r="AC37" s="24">
        <v>2450</v>
      </c>
      <c r="AD37" s="24">
        <v>2600</v>
      </c>
      <c r="AE37" s="24">
        <v>2470</v>
      </c>
      <c r="AF37" s="24">
        <v>2310</v>
      </c>
      <c r="AG37" s="24">
        <v>2230</v>
      </c>
      <c r="AH37" s="24">
        <v>2540</v>
      </c>
      <c r="AI37" s="24">
        <v>2640</v>
      </c>
      <c r="AJ37" s="24">
        <v>2560</v>
      </c>
      <c r="AK37" s="24">
        <v>2795</v>
      </c>
      <c r="AL37" s="24">
        <v>2130</v>
      </c>
      <c r="AM37" s="24">
        <v>2610</v>
      </c>
      <c r="AN37" s="24">
        <v>2543.940108594908</v>
      </c>
      <c r="AO37" s="24">
        <v>2563.6815182933287</v>
      </c>
      <c r="AP37" s="24">
        <v>2575.5953575722519</v>
      </c>
      <c r="AQ37" s="24">
        <v>2595.331119689964</v>
      </c>
      <c r="AR37" s="24">
        <v>2610.7133140296701</v>
      </c>
      <c r="AS37" s="24">
        <v>2625.6850006127152</v>
      </c>
      <c r="AT37" s="24">
        <v>2636.2743862258403</v>
      </c>
      <c r="AU37" s="24">
        <v>2645.2082015012802</v>
      </c>
      <c r="AV37" s="24">
        <v>2653.4408002430091</v>
      </c>
    </row>
    <row r="38" spans="1:48" x14ac:dyDescent="0.25">
      <c r="A38" s="1"/>
      <c r="B38" s="23" t="s">
        <v>12</v>
      </c>
      <c r="C38" s="21" t="s">
        <v>22</v>
      </c>
      <c r="D38" s="24">
        <v>2.44</v>
      </c>
      <c r="E38" s="24">
        <v>2.012</v>
      </c>
      <c r="F38" s="24">
        <v>2.7791666666666668</v>
      </c>
      <c r="G38" s="24">
        <v>2.6244897959183673</v>
      </c>
      <c r="H38" s="24">
        <v>2.4183673469387754</v>
      </c>
      <c r="I38" s="24">
        <v>2.5211538461538461</v>
      </c>
      <c r="J38" s="24">
        <v>2.8039999999999998</v>
      </c>
      <c r="K38" s="24">
        <v>2.5333333333333332</v>
      </c>
      <c r="L38" s="24">
        <v>2.7655172413793103</v>
      </c>
      <c r="M38" s="24">
        <v>2.7181818181818183</v>
      </c>
      <c r="N38" s="24">
        <v>2.3666666666666667</v>
      </c>
      <c r="O38" s="24">
        <v>2.418181818181818</v>
      </c>
      <c r="P38" s="24">
        <v>2.1430769230769231</v>
      </c>
      <c r="Q38" s="24">
        <v>2.1538461538461537</v>
      </c>
      <c r="R38" s="24">
        <v>2.3522388059701491</v>
      </c>
      <c r="S38" s="24">
        <v>2.3034482758620691</v>
      </c>
      <c r="T38" s="24">
        <v>2.1475409836065573</v>
      </c>
      <c r="U38" s="24">
        <v>2.2517241379310344</v>
      </c>
      <c r="V38" s="24">
        <v>2.46</v>
      </c>
      <c r="W38" s="24">
        <v>2.8333333333333335</v>
      </c>
      <c r="X38" s="24">
        <v>2.2352941176470589</v>
      </c>
      <c r="Y38" s="24">
        <v>1.8333333333333333</v>
      </c>
      <c r="Z38" s="24">
        <v>1.6461538461538461</v>
      </c>
      <c r="AA38" s="24">
        <v>2.38</v>
      </c>
      <c r="AB38" s="24">
        <v>2.1739130434782608</v>
      </c>
      <c r="AC38" s="24">
        <v>2.4040816326530612</v>
      </c>
      <c r="AD38" s="24">
        <v>2.4</v>
      </c>
      <c r="AE38" s="24">
        <v>2.2153846153846155</v>
      </c>
      <c r="AF38" s="24">
        <v>2.0281385281385282</v>
      </c>
      <c r="AG38" s="24">
        <v>2.7802690582959642</v>
      </c>
      <c r="AH38" s="24">
        <v>2.2826771653543307</v>
      </c>
      <c r="AI38" s="24">
        <v>2.1598484848484847</v>
      </c>
      <c r="AJ38" s="24">
        <v>2.0609375000000001</v>
      </c>
      <c r="AK38" s="24">
        <v>1.7971377459749553</v>
      </c>
      <c r="AL38" s="24">
        <v>1.81</v>
      </c>
      <c r="AM38" s="24">
        <v>2.0038314176245211</v>
      </c>
      <c r="AN38" s="24">
        <v>1.9962783214694975</v>
      </c>
      <c r="AO38" s="24">
        <v>1.9978313091489146</v>
      </c>
      <c r="AP38" s="24">
        <v>1.9960826582099558</v>
      </c>
      <c r="AQ38" s="24">
        <v>1.9928590840347349</v>
      </c>
      <c r="AR38" s="24">
        <v>1.9896741958933364</v>
      </c>
      <c r="AS38" s="24">
        <v>1.9895882154574627</v>
      </c>
      <c r="AT38" s="24">
        <v>1.9894120702906906</v>
      </c>
      <c r="AU38" s="24">
        <v>1.9892237808137554</v>
      </c>
      <c r="AV38" s="24">
        <v>1.9913329270830886</v>
      </c>
    </row>
    <row r="39" spans="1:48" x14ac:dyDescent="0.25">
      <c r="A39" s="1"/>
      <c r="B39" s="23" t="s">
        <v>14</v>
      </c>
      <c r="C39" s="21" t="s">
        <v>23</v>
      </c>
      <c r="D39" s="24">
        <v>6100</v>
      </c>
      <c r="E39" s="24">
        <v>5030</v>
      </c>
      <c r="F39" s="24">
        <v>6670</v>
      </c>
      <c r="G39" s="24">
        <v>6430</v>
      </c>
      <c r="H39" s="24">
        <v>5925</v>
      </c>
      <c r="I39" s="24">
        <v>6555</v>
      </c>
      <c r="J39" s="24">
        <v>7010</v>
      </c>
      <c r="K39" s="24">
        <v>6840</v>
      </c>
      <c r="L39" s="24">
        <v>8020</v>
      </c>
      <c r="M39" s="24">
        <v>7475</v>
      </c>
      <c r="N39" s="24">
        <v>6745</v>
      </c>
      <c r="O39" s="24">
        <v>7980</v>
      </c>
      <c r="P39" s="24">
        <v>6965</v>
      </c>
      <c r="Q39" s="24">
        <v>7000</v>
      </c>
      <c r="R39" s="24">
        <v>7880</v>
      </c>
      <c r="S39" s="24">
        <v>6680</v>
      </c>
      <c r="T39" s="24">
        <v>6550</v>
      </c>
      <c r="U39" s="24">
        <v>6530</v>
      </c>
      <c r="V39" s="24">
        <v>6765</v>
      </c>
      <c r="W39" s="24">
        <v>7225</v>
      </c>
      <c r="X39" s="24">
        <v>5700</v>
      </c>
      <c r="Y39" s="24">
        <v>4400</v>
      </c>
      <c r="Z39" s="24">
        <v>4280</v>
      </c>
      <c r="AA39" s="24">
        <v>6545</v>
      </c>
      <c r="AB39" s="24">
        <v>5000</v>
      </c>
      <c r="AC39" s="24">
        <v>5890</v>
      </c>
      <c r="AD39" s="24">
        <v>6240</v>
      </c>
      <c r="AE39" s="24">
        <v>5472</v>
      </c>
      <c r="AF39" s="24">
        <v>4685</v>
      </c>
      <c r="AG39" s="24">
        <v>6200</v>
      </c>
      <c r="AH39" s="24">
        <v>5798</v>
      </c>
      <c r="AI39" s="24">
        <v>5702</v>
      </c>
      <c r="AJ39" s="24">
        <v>5276</v>
      </c>
      <c r="AK39" s="24">
        <v>5023</v>
      </c>
      <c r="AL39" s="24">
        <v>3862</v>
      </c>
      <c r="AM39" s="24">
        <v>5230</v>
      </c>
      <c r="AN39" s="24">
        <v>5078.4124899047738</v>
      </c>
      <c r="AO39" s="24">
        <v>5121.8032039328382</v>
      </c>
      <c r="AP39" s="24">
        <v>5141.1012278160424</v>
      </c>
      <c r="AQ39" s="24">
        <v>5172.1291979521848</v>
      </c>
      <c r="AR39" s="24">
        <v>5194.4689138000113</v>
      </c>
      <c r="AS39" s="24">
        <v>5224.0319347224786</v>
      </c>
      <c r="AT39" s="24">
        <v>5244.6360845558684</v>
      </c>
      <c r="AU39" s="24">
        <v>5261.9110596299306</v>
      </c>
      <c r="AV39" s="24">
        <v>5283.8840355896045</v>
      </c>
    </row>
    <row r="40" spans="1:48" x14ac:dyDescent="0.25">
      <c r="A40" s="1"/>
      <c r="B40" s="23" t="s">
        <v>16</v>
      </c>
      <c r="C40" s="21" t="s">
        <v>24</v>
      </c>
      <c r="D40" s="26">
        <v>55.472131147540985</v>
      </c>
      <c r="E40" s="26">
        <v>59.902584493041751</v>
      </c>
      <c r="F40" s="26">
        <v>61.098950524737631</v>
      </c>
      <c r="G40" s="26">
        <v>64.544323483670297</v>
      </c>
      <c r="H40" s="26">
        <v>67.005063291139237</v>
      </c>
      <c r="I40" s="26">
        <v>66.85507246376811</v>
      </c>
      <c r="J40" s="26">
        <v>77.814550641940087</v>
      </c>
      <c r="K40" s="26">
        <v>80.421052631578945</v>
      </c>
      <c r="L40" s="26">
        <v>69.309226932668324</v>
      </c>
      <c r="M40" s="26">
        <v>60.476254180602005</v>
      </c>
      <c r="N40" s="26">
        <v>72.126760563380287</v>
      </c>
      <c r="O40" s="26">
        <v>80.601503759398497</v>
      </c>
      <c r="P40" s="26">
        <v>85.111988513998568</v>
      </c>
      <c r="Q40" s="26">
        <v>66.2</v>
      </c>
      <c r="R40" s="26">
        <v>62.126903553299492</v>
      </c>
      <c r="S40" s="26">
        <v>64.688622754491021</v>
      </c>
      <c r="T40" s="26">
        <v>95.943511450381678</v>
      </c>
      <c r="U40" s="26">
        <v>94.14548238897396</v>
      </c>
      <c r="V40" s="26">
        <v>103.39393939393939</v>
      </c>
      <c r="W40" s="26">
        <v>91.2</v>
      </c>
      <c r="X40" s="26">
        <v>89.766666666666666</v>
      </c>
      <c r="Y40" s="26">
        <v>141.54545454545453</v>
      </c>
      <c r="Z40" s="26">
        <v>162.25233644859813</v>
      </c>
      <c r="AA40" s="26">
        <v>136.47058823529412</v>
      </c>
      <c r="AB40" s="26">
        <v>130.744</v>
      </c>
      <c r="AC40" s="26">
        <v>95.677419354838705</v>
      </c>
      <c r="AD40" s="26">
        <v>84.129807692307693</v>
      </c>
      <c r="AE40" s="26">
        <v>98</v>
      </c>
      <c r="AF40" s="26">
        <v>134.076840981857</v>
      </c>
      <c r="AG40" s="26">
        <v>115.07096774193549</v>
      </c>
      <c r="AH40" s="26">
        <v>113.57468092445671</v>
      </c>
      <c r="AI40" s="26">
        <v>136.80147316730972</v>
      </c>
      <c r="AJ40" s="26">
        <v>180.10614101592114</v>
      </c>
      <c r="AK40" s="26">
        <v>196.81505076647423</v>
      </c>
      <c r="AL40" s="26">
        <v>144.11720748761843</v>
      </c>
      <c r="AM40" s="26">
        <v>145.92676823206597</v>
      </c>
      <c r="AN40" s="26">
        <v>128.27876420934467</v>
      </c>
      <c r="AO40" s="26">
        <v>128.6215659465137</v>
      </c>
      <c r="AP40" s="26">
        <v>134.02298310711942</v>
      </c>
      <c r="AQ40" s="26">
        <v>137.29533337925895</v>
      </c>
      <c r="AR40" s="26">
        <v>139.48973789752756</v>
      </c>
      <c r="AS40" s="26">
        <v>140.55750539667523</v>
      </c>
      <c r="AT40" s="26">
        <v>141.2237409993387</v>
      </c>
      <c r="AU40" s="26">
        <v>141.10393431051955</v>
      </c>
      <c r="AV40" s="26">
        <v>139.71410123121589</v>
      </c>
    </row>
    <row r="41" spans="1:48" x14ac:dyDescent="0.25">
      <c r="A41" s="1"/>
      <c r="B41" s="23"/>
      <c r="C41" s="2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row>
    <row r="42" spans="1:48" x14ac:dyDescent="0.25">
      <c r="A42" s="1"/>
      <c r="B42" s="22" t="s">
        <v>25</v>
      </c>
      <c r="C42" s="2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row>
    <row r="43" spans="1:48" x14ac:dyDescent="0.25">
      <c r="A43" s="1"/>
      <c r="B43" s="23" t="s">
        <v>9</v>
      </c>
      <c r="C43" s="21" t="s">
        <v>10</v>
      </c>
      <c r="D43" s="24">
        <v>160</v>
      </c>
      <c r="E43" s="24">
        <v>160</v>
      </c>
      <c r="F43" s="24">
        <v>200</v>
      </c>
      <c r="G43" s="24">
        <v>70</v>
      </c>
      <c r="H43" s="24">
        <v>160</v>
      </c>
      <c r="I43" s="24">
        <v>130</v>
      </c>
      <c r="J43" s="24">
        <v>130</v>
      </c>
      <c r="K43" s="24">
        <v>130</v>
      </c>
      <c r="L43" s="24">
        <v>110</v>
      </c>
      <c r="M43" s="24">
        <v>120</v>
      </c>
      <c r="N43" s="24">
        <v>110</v>
      </c>
      <c r="O43" s="24">
        <v>100</v>
      </c>
      <c r="P43" s="24">
        <v>140</v>
      </c>
      <c r="Q43" s="24">
        <v>140</v>
      </c>
      <c r="R43" s="24">
        <v>120</v>
      </c>
      <c r="S43" s="24">
        <v>100</v>
      </c>
      <c r="T43" s="24">
        <v>100</v>
      </c>
      <c r="U43" s="24">
        <v>90</v>
      </c>
      <c r="V43" s="24">
        <v>60</v>
      </c>
      <c r="W43" s="24">
        <v>85</v>
      </c>
      <c r="X43" s="24">
        <v>65</v>
      </c>
      <c r="Y43" s="24">
        <v>55</v>
      </c>
      <c r="Z43" s="24">
        <v>105</v>
      </c>
      <c r="AA43" s="24">
        <v>100</v>
      </c>
      <c r="AB43" s="24">
        <v>85</v>
      </c>
      <c r="AC43" s="24">
        <v>95</v>
      </c>
      <c r="AD43" s="24">
        <v>120</v>
      </c>
      <c r="AE43" s="24">
        <v>100</v>
      </c>
      <c r="AF43" s="24">
        <v>120</v>
      </c>
      <c r="AG43" s="24">
        <v>120</v>
      </c>
      <c r="AH43" s="24">
        <v>140</v>
      </c>
      <c r="AI43" s="24">
        <v>115</v>
      </c>
      <c r="AJ43" s="24">
        <v>110</v>
      </c>
      <c r="AK43" s="24">
        <v>185</v>
      </c>
      <c r="AL43" s="24">
        <v>160</v>
      </c>
      <c r="AM43" s="24">
        <v>160</v>
      </c>
      <c r="AN43" s="24">
        <v>158.0119845763148</v>
      </c>
      <c r="AO43" s="24">
        <v>157.50681012499189</v>
      </c>
      <c r="AP43" s="24">
        <v>157.64291690055308</v>
      </c>
      <c r="AQ43" s="24">
        <v>158.09102824988568</v>
      </c>
      <c r="AR43" s="24">
        <v>158.39022180271229</v>
      </c>
      <c r="AS43" s="24">
        <v>158.75033077726559</v>
      </c>
      <c r="AT43" s="24">
        <v>159.0006866833381</v>
      </c>
      <c r="AU43" s="24">
        <v>159.23732780668911</v>
      </c>
      <c r="AV43" s="24">
        <v>159.59643884667693</v>
      </c>
    </row>
    <row r="44" spans="1:48" x14ac:dyDescent="0.25">
      <c r="A44" s="1"/>
      <c r="B44" s="23" t="s">
        <v>11</v>
      </c>
      <c r="C44" s="21" t="s">
        <v>10</v>
      </c>
      <c r="D44" s="24">
        <v>120</v>
      </c>
      <c r="E44" s="24">
        <v>110</v>
      </c>
      <c r="F44" s="24">
        <v>140</v>
      </c>
      <c r="G44" s="24">
        <v>30</v>
      </c>
      <c r="H44" s="24">
        <v>120</v>
      </c>
      <c r="I44" s="24">
        <v>80</v>
      </c>
      <c r="J44" s="24">
        <v>80</v>
      </c>
      <c r="K44" s="24">
        <v>80</v>
      </c>
      <c r="L44" s="24">
        <v>60</v>
      </c>
      <c r="M44" s="24">
        <v>70</v>
      </c>
      <c r="N44" s="24">
        <v>50</v>
      </c>
      <c r="O44" s="24">
        <v>40</v>
      </c>
      <c r="P44" s="24">
        <v>60</v>
      </c>
      <c r="Q44" s="24">
        <v>70</v>
      </c>
      <c r="R44" s="24">
        <v>40</v>
      </c>
      <c r="S44" s="24">
        <v>40</v>
      </c>
      <c r="T44" s="24">
        <v>40</v>
      </c>
      <c r="U44" s="24">
        <v>35</v>
      </c>
      <c r="V44" s="24">
        <v>25</v>
      </c>
      <c r="W44" s="24">
        <v>35</v>
      </c>
      <c r="X44" s="24">
        <v>20</v>
      </c>
      <c r="Y44" s="24">
        <v>20</v>
      </c>
      <c r="Z44" s="24">
        <v>30</v>
      </c>
      <c r="AA44" s="24">
        <v>20</v>
      </c>
      <c r="AB44" s="24">
        <v>15</v>
      </c>
      <c r="AC44" s="24">
        <v>40</v>
      </c>
      <c r="AD44" s="24">
        <v>30</v>
      </c>
      <c r="AE44" s="24">
        <v>25</v>
      </c>
      <c r="AF44" s="24">
        <v>18</v>
      </c>
      <c r="AG44" s="24">
        <v>18</v>
      </c>
      <c r="AH44" s="24">
        <v>16</v>
      </c>
      <c r="AI44" s="24">
        <v>20</v>
      </c>
      <c r="AJ44" s="24">
        <v>25</v>
      </c>
      <c r="AK44" s="24">
        <v>30</v>
      </c>
      <c r="AL44" s="24">
        <v>26</v>
      </c>
      <c r="AM44" s="24">
        <v>25</v>
      </c>
      <c r="AN44" s="24">
        <v>28.286079564210091</v>
      </c>
      <c r="AO44" s="24">
        <v>28.195647158442743</v>
      </c>
      <c r="AP44" s="24">
        <v>28.220011936584331</v>
      </c>
      <c r="AQ44" s="24">
        <v>28.300229352980718</v>
      </c>
      <c r="AR44" s="24">
        <v>28.353788662577021</v>
      </c>
      <c r="AS44" s="24">
        <v>28.418252575980258</v>
      </c>
      <c r="AT44" s="24">
        <v>28.463069348419108</v>
      </c>
      <c r="AU44" s="24">
        <v>28.505431005268104</v>
      </c>
      <c r="AV44" s="24">
        <v>28.569716278132191</v>
      </c>
    </row>
    <row r="45" spans="1:48" x14ac:dyDescent="0.25">
      <c r="A45" s="1"/>
      <c r="B45" s="23" t="s">
        <v>12</v>
      </c>
      <c r="C45" s="21" t="s">
        <v>13</v>
      </c>
      <c r="D45" s="24">
        <v>55</v>
      </c>
      <c r="E45" s="24">
        <v>53</v>
      </c>
      <c r="F45" s="24">
        <v>56</v>
      </c>
      <c r="G45" s="24">
        <v>34</v>
      </c>
      <c r="H45" s="24">
        <v>46</v>
      </c>
      <c r="I45" s="24">
        <v>47</v>
      </c>
      <c r="J45" s="24">
        <v>52</v>
      </c>
      <c r="K45" s="24">
        <v>59</v>
      </c>
      <c r="L45" s="24">
        <v>45</v>
      </c>
      <c r="M45" s="24">
        <v>47</v>
      </c>
      <c r="N45" s="24">
        <v>44</v>
      </c>
      <c r="O45" s="24">
        <v>53</v>
      </c>
      <c r="P45" s="24">
        <v>52</v>
      </c>
      <c r="Q45" s="24">
        <v>65</v>
      </c>
      <c r="R45" s="24">
        <v>43</v>
      </c>
      <c r="S45" s="24">
        <v>59</v>
      </c>
      <c r="T45" s="24">
        <v>46</v>
      </c>
      <c r="U45" s="24">
        <v>45</v>
      </c>
      <c r="V45" s="24">
        <v>53</v>
      </c>
      <c r="W45" s="24">
        <v>53</v>
      </c>
      <c r="X45" s="24">
        <v>50</v>
      </c>
      <c r="Y45" s="24">
        <v>38</v>
      </c>
      <c r="Z45" s="24">
        <v>33</v>
      </c>
      <c r="AA45" s="24">
        <v>42</v>
      </c>
      <c r="AB45" s="24">
        <v>56</v>
      </c>
      <c r="AC45" s="24">
        <v>65</v>
      </c>
      <c r="AD45" s="24">
        <v>57</v>
      </c>
      <c r="AE45" s="24">
        <v>54</v>
      </c>
      <c r="AF45" s="24">
        <v>49</v>
      </c>
      <c r="AG45" s="24">
        <v>64</v>
      </c>
      <c r="AH45" s="24">
        <v>52</v>
      </c>
      <c r="AI45" s="24">
        <v>50</v>
      </c>
      <c r="AJ45" s="24">
        <v>41</v>
      </c>
      <c r="AK45" s="24">
        <v>66</v>
      </c>
      <c r="AL45" s="24">
        <v>66</v>
      </c>
      <c r="AM45" s="24">
        <v>59</v>
      </c>
      <c r="AN45" s="24">
        <v>51.944206265126653</v>
      </c>
      <c r="AO45" s="24">
        <v>52.114949139511957</v>
      </c>
      <c r="AP45" s="24">
        <v>52.237335414519258</v>
      </c>
      <c r="AQ45" s="24">
        <v>52.296211314582571</v>
      </c>
      <c r="AR45" s="24">
        <v>52.237961905661116</v>
      </c>
      <c r="AS45" s="24">
        <v>52.324546469666828</v>
      </c>
      <c r="AT45" s="24">
        <v>52.326103979863241</v>
      </c>
      <c r="AU45" s="24">
        <v>52.471087262246712</v>
      </c>
      <c r="AV45" s="24">
        <v>52.487362720089315</v>
      </c>
    </row>
    <row r="46" spans="1:48" x14ac:dyDescent="0.25">
      <c r="A46" s="1"/>
      <c r="B46" s="23" t="s">
        <v>14</v>
      </c>
      <c r="C46" s="21" t="s">
        <v>15</v>
      </c>
      <c r="D46" s="24">
        <v>6600</v>
      </c>
      <c r="E46" s="24">
        <v>5830</v>
      </c>
      <c r="F46" s="24">
        <v>7840</v>
      </c>
      <c r="G46" s="24">
        <v>1020</v>
      </c>
      <c r="H46" s="24">
        <v>5520</v>
      </c>
      <c r="I46" s="24">
        <v>3760</v>
      </c>
      <c r="J46" s="24">
        <v>4160</v>
      </c>
      <c r="K46" s="24">
        <v>4720</v>
      </c>
      <c r="L46" s="24">
        <v>2700</v>
      </c>
      <c r="M46" s="24">
        <v>3290</v>
      </c>
      <c r="N46" s="24">
        <v>2200</v>
      </c>
      <c r="O46" s="24">
        <v>2120</v>
      </c>
      <c r="P46" s="24">
        <v>3120</v>
      </c>
      <c r="Q46" s="24">
        <v>4550</v>
      </c>
      <c r="R46" s="24">
        <v>1720</v>
      </c>
      <c r="S46" s="24">
        <v>2360</v>
      </c>
      <c r="T46" s="24">
        <v>1840</v>
      </c>
      <c r="U46" s="24">
        <v>1575</v>
      </c>
      <c r="V46" s="24">
        <v>1325</v>
      </c>
      <c r="W46" s="24">
        <v>1855</v>
      </c>
      <c r="X46" s="24">
        <v>1000</v>
      </c>
      <c r="Y46" s="24">
        <v>760</v>
      </c>
      <c r="Z46" s="24">
        <v>990</v>
      </c>
      <c r="AA46" s="24">
        <v>840</v>
      </c>
      <c r="AB46" s="24">
        <v>840</v>
      </c>
      <c r="AC46" s="24">
        <v>2600</v>
      </c>
      <c r="AD46" s="24">
        <v>1710</v>
      </c>
      <c r="AE46" s="24">
        <v>1350</v>
      </c>
      <c r="AF46" s="24">
        <v>882</v>
      </c>
      <c r="AG46" s="24">
        <v>1152</v>
      </c>
      <c r="AH46" s="24">
        <v>832</v>
      </c>
      <c r="AI46" s="24">
        <v>1000</v>
      </c>
      <c r="AJ46" s="24">
        <v>1025</v>
      </c>
      <c r="AK46" s="24">
        <v>1980</v>
      </c>
      <c r="AL46" s="24">
        <v>1716</v>
      </c>
      <c r="AM46" s="24">
        <v>1475</v>
      </c>
      <c r="AN46" s="24">
        <v>1469.2979513325083</v>
      </c>
      <c r="AO46" s="24">
        <v>1469.4147176584636</v>
      </c>
      <c r="AP46" s="24">
        <v>1474.1382289664828</v>
      </c>
      <c r="AQ46" s="24">
        <v>1479.9947745254351</v>
      </c>
      <c r="AR46" s="24">
        <v>1481.1441320678507</v>
      </c>
      <c r="AS46" s="24">
        <v>1486.97217752506</v>
      </c>
      <c r="AT46" s="24">
        <v>1489.3615263365878</v>
      </c>
      <c r="AU46" s="24">
        <v>1495.7109577479487</v>
      </c>
      <c r="AV46" s="24">
        <v>1499.5490611212924</v>
      </c>
    </row>
    <row r="47" spans="1:48" x14ac:dyDescent="0.25">
      <c r="A47" s="1"/>
      <c r="B47" s="23" t="s">
        <v>16</v>
      </c>
      <c r="C47" s="21" t="s">
        <v>17</v>
      </c>
      <c r="D47" s="26">
        <v>1.32</v>
      </c>
      <c r="E47" s="26">
        <v>1.42</v>
      </c>
      <c r="F47" s="26">
        <v>1.47</v>
      </c>
      <c r="G47" s="26">
        <v>1.66</v>
      </c>
      <c r="H47" s="26">
        <v>1.4</v>
      </c>
      <c r="I47" s="26">
        <v>1.71</v>
      </c>
      <c r="J47" s="26">
        <v>1.92</v>
      </c>
      <c r="K47" s="26">
        <v>1.52</v>
      </c>
      <c r="L47" s="26">
        <v>1.56</v>
      </c>
      <c r="M47" s="26">
        <v>1.3</v>
      </c>
      <c r="N47" s="26">
        <v>1.4</v>
      </c>
      <c r="O47" s="26">
        <v>1.7</v>
      </c>
      <c r="P47" s="26">
        <v>1.89</v>
      </c>
      <c r="Q47" s="26">
        <v>1.45</v>
      </c>
      <c r="R47" s="26">
        <v>1.25</v>
      </c>
      <c r="S47" s="26">
        <v>1.42</v>
      </c>
      <c r="T47" s="26">
        <v>1.97</v>
      </c>
      <c r="U47" s="26">
        <v>2.73</v>
      </c>
      <c r="V47" s="26">
        <v>2.94</v>
      </c>
      <c r="W47" s="26">
        <v>2.13</v>
      </c>
      <c r="X47" s="26">
        <v>3.1</v>
      </c>
      <c r="Y47" s="26">
        <v>3.83</v>
      </c>
      <c r="Z47" s="26">
        <v>4.4000000000000004</v>
      </c>
      <c r="AA47" s="26">
        <v>4.25</v>
      </c>
      <c r="AB47" s="26">
        <v>3.61</v>
      </c>
      <c r="AC47" s="26">
        <v>2.5499999999999998</v>
      </c>
      <c r="AD47" s="26">
        <v>1.77</v>
      </c>
      <c r="AE47" s="26">
        <v>2.93</v>
      </c>
      <c r="AF47" s="26">
        <v>3.32</v>
      </c>
      <c r="AG47" s="26">
        <v>3.4</v>
      </c>
      <c r="AH47" s="26">
        <v>3.05</v>
      </c>
      <c r="AI47" s="26">
        <v>4.46</v>
      </c>
      <c r="AJ47" s="26">
        <v>5.01</v>
      </c>
      <c r="AK47" s="26">
        <v>3.75</v>
      </c>
      <c r="AL47" s="26">
        <v>3.6247948850227303</v>
      </c>
      <c r="AM47" s="26">
        <v>3.356482779176948</v>
      </c>
      <c r="AN47" s="26">
        <v>3.1420832267440213</v>
      </c>
      <c r="AO47" s="26">
        <v>3.2447094054235932</v>
      </c>
      <c r="AP47" s="26">
        <v>3.2683571940485967</v>
      </c>
      <c r="AQ47" s="26">
        <v>3.2637364006846536</v>
      </c>
      <c r="AR47" s="26">
        <v>3.2532518440437297</v>
      </c>
      <c r="AS47" s="26">
        <v>3.2478332763082891</v>
      </c>
      <c r="AT47" s="26">
        <v>3.2476445493144879</v>
      </c>
      <c r="AU47" s="26">
        <v>3.248855035265557</v>
      </c>
      <c r="AV47" s="26">
        <v>3.2498653648413418</v>
      </c>
    </row>
    <row r="48" spans="1:48" x14ac:dyDescent="0.25">
      <c r="A48" s="1"/>
      <c r="B48" s="23"/>
      <c r="C48" s="2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row>
    <row r="49" spans="1:48" x14ac:dyDescent="0.25">
      <c r="A49" s="1"/>
      <c r="B49" s="22" t="s">
        <v>27</v>
      </c>
      <c r="C49" s="2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row>
    <row r="50" spans="1:48" x14ac:dyDescent="0.25">
      <c r="A50" s="1"/>
      <c r="B50" s="23" t="s">
        <v>9</v>
      </c>
      <c r="C50" s="21" t="s">
        <v>10</v>
      </c>
      <c r="D50" s="24">
        <v>3100</v>
      </c>
      <c r="E50" s="24">
        <v>3400</v>
      </c>
      <c r="F50" s="24">
        <v>3300</v>
      </c>
      <c r="G50" s="24">
        <v>3000</v>
      </c>
      <c r="H50" s="24">
        <v>3200</v>
      </c>
      <c r="I50" s="24">
        <v>3300</v>
      </c>
      <c r="J50" s="24">
        <v>4800</v>
      </c>
      <c r="K50" s="24">
        <v>3650</v>
      </c>
      <c r="L50" s="24">
        <v>3500</v>
      </c>
      <c r="M50" s="24">
        <v>3600</v>
      </c>
      <c r="N50" s="24">
        <v>3500</v>
      </c>
      <c r="O50" s="24">
        <v>4000</v>
      </c>
      <c r="P50" s="24">
        <v>3800</v>
      </c>
      <c r="Q50" s="24">
        <v>3550</v>
      </c>
      <c r="R50" s="24">
        <v>3200</v>
      </c>
      <c r="S50" s="24">
        <v>2750</v>
      </c>
      <c r="T50" s="24">
        <v>2750</v>
      </c>
      <c r="U50" s="24">
        <v>2800</v>
      </c>
      <c r="V50" s="24">
        <v>3000</v>
      </c>
      <c r="W50" s="24">
        <v>2700</v>
      </c>
      <c r="X50" s="24">
        <v>2350</v>
      </c>
      <c r="Y50" s="24">
        <v>2600</v>
      </c>
      <c r="Z50" s="24">
        <v>2500</v>
      </c>
      <c r="AA50" s="24">
        <v>3150</v>
      </c>
      <c r="AB50" s="24">
        <v>2850</v>
      </c>
      <c r="AC50" s="24">
        <v>3400</v>
      </c>
      <c r="AD50" s="24">
        <v>3100</v>
      </c>
      <c r="AE50" s="24">
        <v>2600</v>
      </c>
      <c r="AF50" s="24">
        <v>2800</v>
      </c>
      <c r="AG50" s="24">
        <v>2600</v>
      </c>
      <c r="AH50" s="24">
        <v>3000</v>
      </c>
      <c r="AI50" s="24">
        <v>3600</v>
      </c>
      <c r="AJ50" s="24">
        <v>3300</v>
      </c>
      <c r="AK50" s="24">
        <v>3600</v>
      </c>
      <c r="AL50" s="24">
        <v>3000</v>
      </c>
      <c r="AM50" s="24">
        <v>3000</v>
      </c>
      <c r="AN50" s="24">
        <v>3148.1775626755248</v>
      </c>
      <c r="AO50" s="24">
        <v>3166.4582996720164</v>
      </c>
      <c r="AP50" s="24">
        <v>3177.8330717604294</v>
      </c>
      <c r="AQ50" s="24">
        <v>3187.0201511251398</v>
      </c>
      <c r="AR50" s="24">
        <v>3198.5685688490375</v>
      </c>
      <c r="AS50" s="24">
        <v>3209.4669351808711</v>
      </c>
      <c r="AT50" s="24">
        <v>3218.1569107444884</v>
      </c>
      <c r="AU50" s="24">
        <v>3229.3363190041082</v>
      </c>
      <c r="AV50" s="24">
        <v>3239.1014792209385</v>
      </c>
    </row>
    <row r="51" spans="1:48" x14ac:dyDescent="0.25">
      <c r="A51" s="1"/>
      <c r="B51" s="23" t="s">
        <v>11</v>
      </c>
      <c r="C51" s="21" t="s">
        <v>10</v>
      </c>
      <c r="D51" s="24">
        <v>2800</v>
      </c>
      <c r="E51" s="24">
        <v>3150</v>
      </c>
      <c r="F51" s="24">
        <v>3050</v>
      </c>
      <c r="G51" s="24">
        <v>2800</v>
      </c>
      <c r="H51" s="24">
        <v>3000</v>
      </c>
      <c r="I51" s="24">
        <v>3100</v>
      </c>
      <c r="J51" s="24">
        <v>4600</v>
      </c>
      <c r="K51" s="24">
        <v>3400</v>
      </c>
      <c r="L51" s="24">
        <v>3300</v>
      </c>
      <c r="M51" s="24">
        <v>3400</v>
      </c>
      <c r="N51" s="24">
        <v>3200</v>
      </c>
      <c r="O51" s="24">
        <v>3750</v>
      </c>
      <c r="P51" s="24">
        <v>3000</v>
      </c>
      <c r="Q51" s="24">
        <v>2900</v>
      </c>
      <c r="R51" s="24">
        <v>2900</v>
      </c>
      <c r="S51" s="24">
        <v>2600</v>
      </c>
      <c r="T51" s="24">
        <v>2500</v>
      </c>
      <c r="U51" s="24">
        <v>2650</v>
      </c>
      <c r="V51" s="24">
        <v>2800</v>
      </c>
      <c r="W51" s="24">
        <v>2550</v>
      </c>
      <c r="X51" s="24">
        <v>2250</v>
      </c>
      <c r="Y51" s="24">
        <v>2000</v>
      </c>
      <c r="Z51" s="24">
        <v>2100</v>
      </c>
      <c r="AA51" s="24">
        <v>2850</v>
      </c>
      <c r="AB51" s="24">
        <v>2700</v>
      </c>
      <c r="AC51" s="24">
        <v>3200</v>
      </c>
      <c r="AD51" s="24">
        <v>2950</v>
      </c>
      <c r="AE51" s="24">
        <v>2450</v>
      </c>
      <c r="AF51" s="24">
        <v>2650</v>
      </c>
      <c r="AG51" s="24">
        <v>2400</v>
      </c>
      <c r="AH51" s="24">
        <v>2800</v>
      </c>
      <c r="AI51" s="24">
        <v>3400</v>
      </c>
      <c r="AJ51" s="24">
        <v>2700</v>
      </c>
      <c r="AK51" s="24">
        <v>3250</v>
      </c>
      <c r="AL51" s="24">
        <v>2800</v>
      </c>
      <c r="AM51" s="24">
        <v>2750</v>
      </c>
      <c r="AN51" s="24">
        <v>2928.737289059181</v>
      </c>
      <c r="AO51" s="24">
        <v>2945.7437882137797</v>
      </c>
      <c r="AP51" s="24">
        <v>2956.3256936789585</v>
      </c>
      <c r="AQ51" s="24">
        <v>2964.8723976631627</v>
      </c>
      <c r="AR51" s="24">
        <v>2975.6158453715525</v>
      </c>
      <c r="AS51" s="24">
        <v>2985.7545527360121</v>
      </c>
      <c r="AT51" s="24">
        <v>2993.8388028906274</v>
      </c>
      <c r="AU51" s="24">
        <v>3004.238962556296</v>
      </c>
      <c r="AV51" s="24">
        <v>3013.3234528915436</v>
      </c>
    </row>
    <row r="52" spans="1:48" x14ac:dyDescent="0.25">
      <c r="A52" s="1"/>
      <c r="B52" s="23" t="s">
        <v>12</v>
      </c>
      <c r="C52" s="21" t="s">
        <v>13</v>
      </c>
      <c r="D52" s="24">
        <v>66</v>
      </c>
      <c r="E52" s="24">
        <v>56</v>
      </c>
      <c r="F52" s="24">
        <v>80</v>
      </c>
      <c r="G52" s="24">
        <v>63</v>
      </c>
      <c r="H52" s="24">
        <v>77</v>
      </c>
      <c r="I52" s="24">
        <v>56</v>
      </c>
      <c r="J52" s="24">
        <v>77</v>
      </c>
      <c r="K52" s="24">
        <v>78</v>
      </c>
      <c r="L52" s="24">
        <v>80</v>
      </c>
      <c r="M52" s="24">
        <v>76</v>
      </c>
      <c r="N52" s="24">
        <v>59</v>
      </c>
      <c r="O52" s="24">
        <v>62</v>
      </c>
      <c r="P52" s="24">
        <v>45</v>
      </c>
      <c r="Q52" s="24">
        <v>45</v>
      </c>
      <c r="R52" s="24">
        <v>76</v>
      </c>
      <c r="S52" s="24">
        <v>75</v>
      </c>
      <c r="T52" s="24">
        <v>58</v>
      </c>
      <c r="U52" s="24">
        <v>79</v>
      </c>
      <c r="V52" s="24">
        <v>78</v>
      </c>
      <c r="W52" s="24">
        <v>88</v>
      </c>
      <c r="X52" s="24">
        <v>76</v>
      </c>
      <c r="Y52" s="24">
        <v>54</v>
      </c>
      <c r="Z52" s="24">
        <v>39</v>
      </c>
      <c r="AA52" s="24">
        <v>59</v>
      </c>
      <c r="AB52" s="24">
        <v>74</v>
      </c>
      <c r="AC52" s="24">
        <v>88</v>
      </c>
      <c r="AD52" s="24">
        <v>91</v>
      </c>
      <c r="AE52" s="24">
        <v>82</v>
      </c>
      <c r="AF52" s="24">
        <v>88</v>
      </c>
      <c r="AG52" s="24">
        <v>85</v>
      </c>
      <c r="AH52" s="24">
        <v>85</v>
      </c>
      <c r="AI52" s="24">
        <v>78</v>
      </c>
      <c r="AJ52" s="24">
        <v>39</v>
      </c>
      <c r="AK52" s="24">
        <v>52</v>
      </c>
      <c r="AL52" s="24">
        <v>65</v>
      </c>
      <c r="AM52" s="24">
        <v>80</v>
      </c>
      <c r="AN52" s="24">
        <v>84.486822199387248</v>
      </c>
      <c r="AO52" s="24">
        <v>84.915823429308972</v>
      </c>
      <c r="AP52" s="24">
        <v>85.311249808897045</v>
      </c>
      <c r="AQ52" s="24">
        <v>85.655066943285249</v>
      </c>
      <c r="AR52" s="24">
        <v>86.095701079108494</v>
      </c>
      <c r="AS52" s="24">
        <v>86.202382478729817</v>
      </c>
      <c r="AT52" s="24">
        <v>86.294284157684999</v>
      </c>
      <c r="AU52" s="24">
        <v>86.908663365866985</v>
      </c>
      <c r="AV52" s="24">
        <v>87.524594997573573</v>
      </c>
    </row>
    <row r="53" spans="1:48" x14ac:dyDescent="0.25">
      <c r="A53" s="1"/>
      <c r="B53" s="23" t="s">
        <v>14</v>
      </c>
      <c r="C53" s="21" t="s">
        <v>15</v>
      </c>
      <c r="D53" s="24">
        <v>184800</v>
      </c>
      <c r="E53" s="24">
        <v>176400</v>
      </c>
      <c r="F53" s="24">
        <v>244000</v>
      </c>
      <c r="G53" s="24">
        <v>176400</v>
      </c>
      <c r="H53" s="24">
        <v>231000</v>
      </c>
      <c r="I53" s="24">
        <v>173600</v>
      </c>
      <c r="J53" s="24">
        <v>354200</v>
      </c>
      <c r="K53" s="24">
        <v>265200</v>
      </c>
      <c r="L53" s="24">
        <v>264000</v>
      </c>
      <c r="M53" s="24">
        <v>258400</v>
      </c>
      <c r="N53" s="24">
        <v>188800</v>
      </c>
      <c r="O53" s="24">
        <v>232500</v>
      </c>
      <c r="P53" s="24">
        <v>135000</v>
      </c>
      <c r="Q53" s="24">
        <v>130500</v>
      </c>
      <c r="R53" s="24">
        <v>220400</v>
      </c>
      <c r="S53" s="24">
        <v>195000</v>
      </c>
      <c r="T53" s="24">
        <v>145000</v>
      </c>
      <c r="U53" s="24">
        <v>209350</v>
      </c>
      <c r="V53" s="24">
        <v>218400</v>
      </c>
      <c r="W53" s="24">
        <v>224400</v>
      </c>
      <c r="X53" s="24">
        <v>171000</v>
      </c>
      <c r="Y53" s="24">
        <v>108000</v>
      </c>
      <c r="Z53" s="24">
        <v>81900</v>
      </c>
      <c r="AA53" s="24">
        <v>168150</v>
      </c>
      <c r="AB53" s="24">
        <v>199800</v>
      </c>
      <c r="AC53" s="24">
        <v>281600</v>
      </c>
      <c r="AD53" s="24">
        <v>268450</v>
      </c>
      <c r="AE53" s="24">
        <v>200900</v>
      </c>
      <c r="AF53" s="24">
        <v>233200</v>
      </c>
      <c r="AG53" s="24">
        <v>204000</v>
      </c>
      <c r="AH53" s="24">
        <v>238000</v>
      </c>
      <c r="AI53" s="24">
        <v>265200</v>
      </c>
      <c r="AJ53" s="24">
        <v>105300</v>
      </c>
      <c r="AK53" s="24">
        <v>169000</v>
      </c>
      <c r="AL53" s="24">
        <v>182000</v>
      </c>
      <c r="AM53" s="24">
        <v>220000</v>
      </c>
      <c r="AN53" s="24">
        <v>247439.70661498289</v>
      </c>
      <c r="AO53" s="24">
        <v>250140.2593930547</v>
      </c>
      <c r="AP53" s="24">
        <v>252207.83977049263</v>
      </c>
      <c r="AQ53" s="24">
        <v>253956.34369702777</v>
      </c>
      <c r="AR53" s="24">
        <v>256187.7323431244</v>
      </c>
      <c r="AS53" s="24">
        <v>257379.15593292622</v>
      </c>
      <c r="AT53" s="24">
        <v>258351.17636645</v>
      </c>
      <c r="AU53" s="24">
        <v>261094.39265240065</v>
      </c>
      <c r="AV53" s="24">
        <v>263739.91479341919</v>
      </c>
    </row>
    <row r="54" spans="1:48" x14ac:dyDescent="0.25">
      <c r="A54" s="1"/>
      <c r="B54" s="23" t="s">
        <v>16</v>
      </c>
      <c r="C54" s="21" t="s">
        <v>17</v>
      </c>
      <c r="D54" s="26">
        <v>1.9992000000000001</v>
      </c>
      <c r="E54" s="26">
        <v>2.2288000000000001</v>
      </c>
      <c r="F54" s="26">
        <v>1.8032000000000004</v>
      </c>
      <c r="G54" s="26">
        <v>2.3072000000000004</v>
      </c>
      <c r="H54" s="26">
        <v>2.0048000000000004</v>
      </c>
      <c r="I54" s="26">
        <v>3.0968000000000004</v>
      </c>
      <c r="J54" s="26">
        <v>2.2848000000000002</v>
      </c>
      <c r="K54" s="26">
        <v>2.1280000000000001</v>
      </c>
      <c r="L54" s="26">
        <v>1.5960000000000003</v>
      </c>
      <c r="M54" s="26">
        <v>1.4784000000000002</v>
      </c>
      <c r="N54" s="26">
        <v>1.7864000000000002</v>
      </c>
      <c r="O54" s="26">
        <v>1.8144000000000002</v>
      </c>
      <c r="P54" s="26">
        <v>2.3744000000000005</v>
      </c>
      <c r="Q54" s="26">
        <v>2.3576000000000001</v>
      </c>
      <c r="R54" s="26">
        <v>1.6520000000000004</v>
      </c>
      <c r="S54" s="26">
        <v>1.6968000000000001</v>
      </c>
      <c r="T54" s="26">
        <v>3.3656000000000001</v>
      </c>
      <c r="U54" s="26">
        <v>4.0488000000000008</v>
      </c>
      <c r="V54" s="26">
        <v>3.1416000000000004</v>
      </c>
      <c r="W54" s="26">
        <v>3.0632000000000001</v>
      </c>
      <c r="X54" s="26">
        <v>5.0400000000000009</v>
      </c>
      <c r="Y54" s="26">
        <v>5.992</v>
      </c>
      <c r="Z54" s="26">
        <v>6.7200000000000006</v>
      </c>
      <c r="AA54" s="26">
        <v>4.1776</v>
      </c>
      <c r="AB54" s="26">
        <v>3.976</v>
      </c>
      <c r="AC54" s="26">
        <v>3.1192000000000006</v>
      </c>
      <c r="AD54" s="26">
        <v>2.6152000000000002</v>
      </c>
      <c r="AE54" s="26">
        <v>3.1248000000000005</v>
      </c>
      <c r="AF54" s="26">
        <v>3.1304000000000003</v>
      </c>
      <c r="AG54" s="26">
        <v>3.1920000000000006</v>
      </c>
      <c r="AH54" s="26">
        <v>4.9560000000000004</v>
      </c>
      <c r="AI54" s="26">
        <v>6.0480000000000009</v>
      </c>
      <c r="AJ54" s="26">
        <v>6.8880000000000008</v>
      </c>
      <c r="AK54" s="26">
        <v>4.7656000000000001</v>
      </c>
      <c r="AL54" s="26">
        <v>4.1169862067068905</v>
      </c>
      <c r="AM54" s="26">
        <v>3.6905230992679985</v>
      </c>
      <c r="AN54" s="26">
        <v>3.9385504965889924</v>
      </c>
      <c r="AO54" s="26">
        <v>4.1137809990672602</v>
      </c>
      <c r="AP54" s="26">
        <v>4.0913232445428109</v>
      </c>
      <c r="AQ54" s="26">
        <v>4.0911534549408639</v>
      </c>
      <c r="AR54" s="26">
        <v>4.1051705250652919</v>
      </c>
      <c r="AS54" s="26">
        <v>4.1246582525181053</v>
      </c>
      <c r="AT54" s="26">
        <v>4.1600388185276369</v>
      </c>
      <c r="AU54" s="26">
        <v>4.1684010068854711</v>
      </c>
      <c r="AV54" s="26">
        <v>4.1550073668137388</v>
      </c>
    </row>
    <row r="55" spans="1:48" x14ac:dyDescent="0.25">
      <c r="A55" s="1"/>
      <c r="B55" s="23"/>
      <c r="C55" s="2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row>
    <row r="56" spans="1:48" x14ac:dyDescent="0.25">
      <c r="A56" s="1"/>
      <c r="B56" s="22" t="s">
        <v>28</v>
      </c>
      <c r="C56" s="2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row>
    <row r="57" spans="1:48" x14ac:dyDescent="0.25">
      <c r="A57" s="1"/>
      <c r="B57" s="23" t="s">
        <v>9</v>
      </c>
      <c r="C57" s="21" t="s">
        <v>10</v>
      </c>
      <c r="D57" s="24">
        <v>2000</v>
      </c>
      <c r="E57" s="24">
        <v>2000</v>
      </c>
      <c r="F57" s="24">
        <v>1900</v>
      </c>
      <c r="G57" s="24">
        <v>2000</v>
      </c>
      <c r="H57" s="24">
        <v>2150</v>
      </c>
      <c r="I57" s="24">
        <v>2100</v>
      </c>
      <c r="J57" s="24">
        <v>2050</v>
      </c>
      <c r="K57" s="24">
        <v>2400</v>
      </c>
      <c r="L57" s="24">
        <v>2550</v>
      </c>
      <c r="M57" s="24">
        <v>2850</v>
      </c>
      <c r="N57" s="24">
        <v>2950</v>
      </c>
      <c r="O57" s="24">
        <v>2850</v>
      </c>
      <c r="P57" s="24">
        <v>2750</v>
      </c>
      <c r="Q57" s="24">
        <v>2600</v>
      </c>
      <c r="R57" s="24">
        <v>2800</v>
      </c>
      <c r="S57" s="24">
        <v>2900</v>
      </c>
      <c r="T57" s="24">
        <v>3150</v>
      </c>
      <c r="U57" s="24">
        <v>2650</v>
      </c>
      <c r="V57" s="24">
        <v>3300</v>
      </c>
      <c r="W57" s="24">
        <v>3700</v>
      </c>
      <c r="X57" s="24">
        <v>4300</v>
      </c>
      <c r="Y57" s="24">
        <v>4000</v>
      </c>
      <c r="Z57" s="24">
        <v>4000</v>
      </c>
      <c r="AA57" s="24">
        <v>3600</v>
      </c>
      <c r="AB57" s="24">
        <v>4000</v>
      </c>
      <c r="AC57" s="24">
        <v>3900</v>
      </c>
      <c r="AD57" s="24">
        <v>4050</v>
      </c>
      <c r="AE57" s="24">
        <v>5150</v>
      </c>
      <c r="AF57" s="24">
        <v>4750</v>
      </c>
      <c r="AG57" s="24">
        <v>4550</v>
      </c>
      <c r="AH57" s="24">
        <v>4800</v>
      </c>
      <c r="AI57" s="24">
        <v>4850</v>
      </c>
      <c r="AJ57" s="24">
        <v>5050</v>
      </c>
      <c r="AK57" s="24">
        <v>4430</v>
      </c>
      <c r="AL57" s="24">
        <v>4530</v>
      </c>
      <c r="AM57" s="24">
        <v>4100</v>
      </c>
      <c r="AN57" s="24">
        <v>4197.5666952737165</v>
      </c>
      <c r="AO57" s="24">
        <v>4215.313886699576</v>
      </c>
      <c r="AP57" s="24">
        <v>4224.3850066823479</v>
      </c>
      <c r="AQ57" s="24">
        <v>4235.1649913310148</v>
      </c>
      <c r="AR57" s="24">
        <v>4230.8852441305717</v>
      </c>
      <c r="AS57" s="24">
        <v>4236.8922265911096</v>
      </c>
      <c r="AT57" s="24">
        <v>4251.077292065359</v>
      </c>
      <c r="AU57" s="24">
        <v>4271.5521024244872</v>
      </c>
      <c r="AV57" s="24">
        <v>4290.1460124188079</v>
      </c>
    </row>
    <row r="58" spans="1:48" x14ac:dyDescent="0.25">
      <c r="A58" s="1"/>
      <c r="B58" s="23" t="s">
        <v>11</v>
      </c>
      <c r="C58" s="21" t="s">
        <v>10</v>
      </c>
      <c r="D58" s="24">
        <v>1950</v>
      </c>
      <c r="E58" s="24">
        <v>1900</v>
      </c>
      <c r="F58" s="24">
        <v>1850</v>
      </c>
      <c r="G58" s="24">
        <v>1900</v>
      </c>
      <c r="H58" s="24">
        <v>2100</v>
      </c>
      <c r="I58" s="24">
        <v>2050</v>
      </c>
      <c r="J58" s="24">
        <v>2000</v>
      </c>
      <c r="K58" s="24">
        <v>2350</v>
      </c>
      <c r="L58" s="24">
        <v>2500</v>
      </c>
      <c r="M58" s="24">
        <v>2800</v>
      </c>
      <c r="N58" s="24">
        <v>2500</v>
      </c>
      <c r="O58" s="24">
        <v>2730</v>
      </c>
      <c r="P58" s="24">
        <v>2540</v>
      </c>
      <c r="Q58" s="24">
        <v>2480</v>
      </c>
      <c r="R58" s="24">
        <v>2710</v>
      </c>
      <c r="S58" s="24">
        <v>2850</v>
      </c>
      <c r="T58" s="24">
        <v>3080</v>
      </c>
      <c r="U58" s="24">
        <v>2610</v>
      </c>
      <c r="V58" s="24">
        <v>3250</v>
      </c>
      <c r="W58" s="24">
        <v>3650</v>
      </c>
      <c r="X58" s="24">
        <v>4250</v>
      </c>
      <c r="Y58" s="24">
        <v>3760</v>
      </c>
      <c r="Z58" s="24">
        <v>3820</v>
      </c>
      <c r="AA58" s="24">
        <v>3540</v>
      </c>
      <c r="AB58" s="24">
        <v>3960</v>
      </c>
      <c r="AC58" s="24">
        <v>3860</v>
      </c>
      <c r="AD58" s="24">
        <v>4010</v>
      </c>
      <c r="AE58" s="24">
        <v>5110</v>
      </c>
      <c r="AF58" s="24">
        <v>4690</v>
      </c>
      <c r="AG58" s="24">
        <v>4490</v>
      </c>
      <c r="AH58" s="24">
        <v>4750</v>
      </c>
      <c r="AI58" s="24">
        <v>4800</v>
      </c>
      <c r="AJ58" s="24">
        <v>4720</v>
      </c>
      <c r="AK58" s="24">
        <v>3980</v>
      </c>
      <c r="AL58" s="24">
        <v>4420</v>
      </c>
      <c r="AM58" s="24">
        <v>4050</v>
      </c>
      <c r="AN58" s="24">
        <v>4114.5361520577426</v>
      </c>
      <c r="AO58" s="24">
        <v>4131.9322938019513</v>
      </c>
      <c r="AP58" s="24">
        <v>4140.8239809627448</v>
      </c>
      <c r="AQ58" s="24">
        <v>4151.3907306120655</v>
      </c>
      <c r="AR58" s="24">
        <v>4147.1956396187425</v>
      </c>
      <c r="AS58" s="24">
        <v>4153.0838000093663</v>
      </c>
      <c r="AT58" s="24">
        <v>4166.9882758333888</v>
      </c>
      <c r="AU58" s="24">
        <v>4187.0580813041233</v>
      </c>
      <c r="AV58" s="24">
        <v>4205.2841918592903</v>
      </c>
    </row>
    <row r="59" spans="1:48" x14ac:dyDescent="0.25">
      <c r="A59" s="1"/>
      <c r="B59" s="23" t="s">
        <v>12</v>
      </c>
      <c r="C59" s="21" t="s">
        <v>13</v>
      </c>
      <c r="D59" s="24">
        <v>24</v>
      </c>
      <c r="E59" s="24">
        <v>23</v>
      </c>
      <c r="F59" s="24">
        <v>37</v>
      </c>
      <c r="G59" s="24">
        <v>28</v>
      </c>
      <c r="H59" s="24">
        <v>35</v>
      </c>
      <c r="I59" s="24">
        <v>25</v>
      </c>
      <c r="J59" s="24">
        <v>37</v>
      </c>
      <c r="K59" s="24">
        <v>37</v>
      </c>
      <c r="L59" s="24">
        <v>30</v>
      </c>
      <c r="M59" s="24">
        <v>29</v>
      </c>
      <c r="N59" s="24">
        <v>20</v>
      </c>
      <c r="O59" s="24">
        <v>32</v>
      </c>
      <c r="P59" s="24">
        <v>23</v>
      </c>
      <c r="Q59" s="24">
        <v>23</v>
      </c>
      <c r="R59" s="24">
        <v>41</v>
      </c>
      <c r="S59" s="24">
        <v>37</v>
      </c>
      <c r="T59" s="24">
        <v>32</v>
      </c>
      <c r="U59" s="24">
        <v>33</v>
      </c>
      <c r="V59" s="24">
        <v>37</v>
      </c>
      <c r="W59" s="24">
        <v>44.5</v>
      </c>
      <c r="X59" s="24">
        <v>33</v>
      </c>
      <c r="Y59" s="24">
        <v>27.5</v>
      </c>
      <c r="Z59" s="24">
        <v>23</v>
      </c>
      <c r="AA59" s="24">
        <v>37</v>
      </c>
      <c r="AB59" s="24">
        <v>35.5</v>
      </c>
      <c r="AC59" s="24">
        <v>38.5</v>
      </c>
      <c r="AD59" s="24">
        <v>48</v>
      </c>
      <c r="AE59" s="24">
        <v>37.5</v>
      </c>
      <c r="AF59" s="24">
        <v>43</v>
      </c>
      <c r="AG59" s="24">
        <v>41.5</v>
      </c>
      <c r="AH59" s="24">
        <v>41</v>
      </c>
      <c r="AI59" s="24">
        <v>40</v>
      </c>
      <c r="AJ59" s="24">
        <v>27.5</v>
      </c>
      <c r="AK59" s="24">
        <v>26</v>
      </c>
      <c r="AL59" s="24">
        <v>35</v>
      </c>
      <c r="AM59" s="24">
        <v>39</v>
      </c>
      <c r="AN59" s="24">
        <v>41.238241091338537</v>
      </c>
      <c r="AO59" s="24">
        <v>41.536832234298757</v>
      </c>
      <c r="AP59" s="24">
        <v>41.892730349253398</v>
      </c>
      <c r="AQ59" s="24">
        <v>42.265522934950553</v>
      </c>
      <c r="AR59" s="24">
        <v>42.634830294766914</v>
      </c>
      <c r="AS59" s="24">
        <v>42.949671667152657</v>
      </c>
      <c r="AT59" s="24">
        <v>43.250283434097383</v>
      </c>
      <c r="AU59" s="24">
        <v>43.649712474650642</v>
      </c>
      <c r="AV59" s="24">
        <v>44.070655076668984</v>
      </c>
    </row>
    <row r="60" spans="1:48" x14ac:dyDescent="0.25">
      <c r="A60" s="1"/>
      <c r="B60" s="23" t="s">
        <v>14</v>
      </c>
      <c r="C60" s="21" t="s">
        <v>15</v>
      </c>
      <c r="D60" s="24">
        <v>46800</v>
      </c>
      <c r="E60" s="24">
        <v>43700</v>
      </c>
      <c r="F60" s="24">
        <v>68450</v>
      </c>
      <c r="G60" s="24">
        <v>53200</v>
      </c>
      <c r="H60" s="24">
        <v>73500</v>
      </c>
      <c r="I60" s="24">
        <v>51250</v>
      </c>
      <c r="J60" s="24">
        <v>74000</v>
      </c>
      <c r="K60" s="24">
        <v>86950</v>
      </c>
      <c r="L60" s="24">
        <v>75000</v>
      </c>
      <c r="M60" s="24">
        <v>81200</v>
      </c>
      <c r="N60" s="24">
        <v>50000</v>
      </c>
      <c r="O60" s="24">
        <v>87360</v>
      </c>
      <c r="P60" s="24">
        <v>58420</v>
      </c>
      <c r="Q60" s="24">
        <v>57040</v>
      </c>
      <c r="R60" s="24">
        <v>111110</v>
      </c>
      <c r="S60" s="24">
        <v>105450</v>
      </c>
      <c r="T60" s="24">
        <v>98560</v>
      </c>
      <c r="U60" s="24">
        <v>86130</v>
      </c>
      <c r="V60" s="24">
        <v>120250</v>
      </c>
      <c r="W60" s="24">
        <v>162425</v>
      </c>
      <c r="X60" s="24">
        <v>140250</v>
      </c>
      <c r="Y60" s="24">
        <v>103400</v>
      </c>
      <c r="Z60" s="24">
        <v>87860</v>
      </c>
      <c r="AA60" s="24">
        <v>130980</v>
      </c>
      <c r="AB60" s="24">
        <v>140580</v>
      </c>
      <c r="AC60" s="24">
        <v>148610</v>
      </c>
      <c r="AD60" s="24">
        <v>192480</v>
      </c>
      <c r="AE60" s="24">
        <v>191625</v>
      </c>
      <c r="AF60" s="24">
        <v>201670</v>
      </c>
      <c r="AG60" s="24">
        <v>186335</v>
      </c>
      <c r="AH60" s="24">
        <v>194750</v>
      </c>
      <c r="AI60" s="24">
        <v>192000</v>
      </c>
      <c r="AJ60" s="24">
        <v>129800</v>
      </c>
      <c r="AK60" s="24">
        <v>103480</v>
      </c>
      <c r="AL60" s="24">
        <v>154700</v>
      </c>
      <c r="AM60" s="24">
        <v>157950</v>
      </c>
      <c r="AN60" s="24">
        <v>169676.23381974371</v>
      </c>
      <c r="AO60" s="24">
        <v>171627.37849604987</v>
      </c>
      <c r="AP60" s="24">
        <v>173470.42246226661</v>
      </c>
      <c r="AQ60" s="24">
        <v>175460.70014043269</v>
      </c>
      <c r="AR60" s="24">
        <v>176814.98229818849</v>
      </c>
      <c r="AS60" s="24">
        <v>178373.58561998268</v>
      </c>
      <c r="AT60" s="24">
        <v>180223.42399965337</v>
      </c>
      <c r="AU60" s="24">
        <v>182763.88136671152</v>
      </c>
      <c r="AV60" s="24">
        <v>185329.62912172504</v>
      </c>
    </row>
    <row r="61" spans="1:48" x14ac:dyDescent="0.25">
      <c r="A61" s="1"/>
      <c r="B61" s="23" t="s">
        <v>16</v>
      </c>
      <c r="C61" s="21" t="s">
        <v>17</v>
      </c>
      <c r="D61" s="26">
        <v>5.67</v>
      </c>
      <c r="E61" s="26">
        <v>5.55</v>
      </c>
      <c r="F61" s="26">
        <v>5.42</v>
      </c>
      <c r="G61" s="26">
        <v>6.41</v>
      </c>
      <c r="H61" s="26">
        <v>5.32</v>
      </c>
      <c r="I61" s="26">
        <v>6.69</v>
      </c>
      <c r="J61" s="26">
        <v>7.17</v>
      </c>
      <c r="K61" s="26">
        <v>6.42</v>
      </c>
      <c r="L61" s="26">
        <v>4.9800000000000004</v>
      </c>
      <c r="M61" s="26">
        <v>4.53</v>
      </c>
      <c r="N61" s="26">
        <v>4.5</v>
      </c>
      <c r="O61" s="26">
        <v>4.16</v>
      </c>
      <c r="P61" s="26">
        <v>5.49</v>
      </c>
      <c r="Q61" s="26">
        <v>7.68</v>
      </c>
      <c r="R61" s="26">
        <v>5.39</v>
      </c>
      <c r="S61" s="26">
        <v>5.45</v>
      </c>
      <c r="T61" s="26">
        <v>6.37</v>
      </c>
      <c r="U61" s="26">
        <v>10.1</v>
      </c>
      <c r="V61" s="26">
        <v>9.39</v>
      </c>
      <c r="W61" s="26">
        <v>9.3800000000000008</v>
      </c>
      <c r="X61" s="26">
        <v>11.5</v>
      </c>
      <c r="Y61" s="26">
        <v>12.1</v>
      </c>
      <c r="Z61" s="26">
        <v>14.3</v>
      </c>
      <c r="AA61" s="26">
        <v>12.8</v>
      </c>
      <c r="AB61" s="26">
        <v>9.6300000000000008</v>
      </c>
      <c r="AC61" s="26">
        <v>8.56</v>
      </c>
      <c r="AD61" s="26">
        <v>9.26</v>
      </c>
      <c r="AE61" s="26">
        <v>9</v>
      </c>
      <c r="AF61" s="26">
        <v>7.93</v>
      </c>
      <c r="AG61" s="26">
        <v>8.2799999999999994</v>
      </c>
      <c r="AH61" s="26">
        <v>10.7</v>
      </c>
      <c r="AI61" s="26">
        <v>12.9</v>
      </c>
      <c r="AJ61" s="26">
        <v>14.3</v>
      </c>
      <c r="AK61" s="26">
        <v>12.3</v>
      </c>
      <c r="AL61" s="26">
        <v>9.8181932721583038</v>
      </c>
      <c r="AM61" s="26">
        <v>9.8181932721583038</v>
      </c>
      <c r="AN61" s="26">
        <v>10.316527353958881</v>
      </c>
      <c r="AO61" s="26">
        <v>10.541684384866903</v>
      </c>
      <c r="AP61" s="26">
        <v>10.607807840476534</v>
      </c>
      <c r="AQ61" s="26">
        <v>10.484374310128997</v>
      </c>
      <c r="AR61" s="26">
        <v>10.378950204390661</v>
      </c>
      <c r="AS61" s="26">
        <v>10.403530011103033</v>
      </c>
      <c r="AT61" s="26">
        <v>10.502903620237946</v>
      </c>
      <c r="AU61" s="26">
        <v>10.584137825636288</v>
      </c>
      <c r="AV61" s="26">
        <v>10.565645722230061</v>
      </c>
    </row>
    <row r="62" spans="1:48" x14ac:dyDescent="0.25">
      <c r="A62" s="1"/>
      <c r="B62" s="23"/>
      <c r="C62" s="2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row>
    <row r="63" spans="1:48" x14ac:dyDescent="0.25">
      <c r="A63" s="1"/>
      <c r="B63" s="22" t="s">
        <v>256</v>
      </c>
      <c r="C63" s="2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row>
    <row r="64" spans="1:48" x14ac:dyDescent="0.25">
      <c r="A64" s="1"/>
      <c r="B64" s="23" t="s">
        <v>9</v>
      </c>
      <c r="C64" s="21" t="s">
        <v>10</v>
      </c>
      <c r="D64" s="24">
        <v>75</v>
      </c>
      <c r="E64" s="24">
        <v>105</v>
      </c>
      <c r="F64" s="24">
        <v>130</v>
      </c>
      <c r="G64" s="24">
        <v>160</v>
      </c>
      <c r="H64" s="24">
        <v>260</v>
      </c>
      <c r="I64" s="24">
        <v>300</v>
      </c>
      <c r="J64" s="24">
        <v>265</v>
      </c>
      <c r="K64" s="24">
        <v>200</v>
      </c>
      <c r="L64" s="24">
        <v>180</v>
      </c>
      <c r="M64" s="24">
        <v>280</v>
      </c>
      <c r="N64" s="24">
        <v>250</v>
      </c>
      <c r="O64" s="24">
        <v>335</v>
      </c>
      <c r="P64" s="24">
        <v>215</v>
      </c>
      <c r="Q64" s="24">
        <v>193</v>
      </c>
      <c r="R64" s="24">
        <v>171</v>
      </c>
      <c r="S64" s="24">
        <v>300</v>
      </c>
      <c r="T64" s="24">
        <v>150</v>
      </c>
      <c r="U64" s="24">
        <v>172</v>
      </c>
      <c r="V64" s="24">
        <v>241</v>
      </c>
      <c r="W64" s="24">
        <v>168</v>
      </c>
      <c r="X64" s="24">
        <v>139</v>
      </c>
      <c r="Y64" s="24">
        <v>134</v>
      </c>
      <c r="Z64" s="24">
        <v>87</v>
      </c>
      <c r="AA64" s="24">
        <v>71</v>
      </c>
      <c r="AB64" s="24">
        <v>63</v>
      </c>
      <c r="AC64" s="24">
        <v>84</v>
      </c>
      <c r="AD64" s="24">
        <v>63</v>
      </c>
      <c r="AE64" s="24">
        <v>65.5</v>
      </c>
      <c r="AF64" s="24">
        <v>52</v>
      </c>
      <c r="AG64" s="24">
        <v>43</v>
      </c>
      <c r="AH64" s="24">
        <v>71</v>
      </c>
      <c r="AI64" s="24">
        <v>34</v>
      </c>
      <c r="AJ64" s="24">
        <v>41</v>
      </c>
      <c r="AK64" s="24">
        <v>34</v>
      </c>
      <c r="AL64" s="24">
        <v>10.5</v>
      </c>
      <c r="AM64" s="24">
        <v>10</v>
      </c>
      <c r="AN64" s="24">
        <v>22.932227468236889</v>
      </c>
      <c r="AO64" s="24">
        <v>21.953638451288313</v>
      </c>
      <c r="AP64" s="24">
        <v>23.261828082018738</v>
      </c>
      <c r="AQ64" s="24">
        <v>22.665763990373264</v>
      </c>
      <c r="AR64" s="24">
        <v>22.7319426042488</v>
      </c>
      <c r="AS64" s="24">
        <v>23.046438755197514</v>
      </c>
      <c r="AT64" s="24">
        <v>22.841626389457119</v>
      </c>
      <c r="AU64" s="24">
        <v>22.480293330393536</v>
      </c>
      <c r="AV64" s="24">
        <v>22.191099067402192</v>
      </c>
    </row>
    <row r="65" spans="1:48" x14ac:dyDescent="0.25">
      <c r="A65" s="1"/>
      <c r="B65" s="23" t="s">
        <v>11</v>
      </c>
      <c r="C65" s="21" t="s">
        <v>10</v>
      </c>
      <c r="D65" s="24">
        <v>73</v>
      </c>
      <c r="E65" s="24">
        <v>100</v>
      </c>
      <c r="F65" s="24">
        <v>123</v>
      </c>
      <c r="G65" s="24">
        <v>151</v>
      </c>
      <c r="H65" s="24">
        <v>244</v>
      </c>
      <c r="I65" s="24">
        <v>290</v>
      </c>
      <c r="J65" s="24">
        <v>255</v>
      </c>
      <c r="K65" s="24">
        <v>193</v>
      </c>
      <c r="L65" s="24">
        <v>175</v>
      </c>
      <c r="M65" s="24">
        <v>267</v>
      </c>
      <c r="N65" s="24">
        <v>229</v>
      </c>
      <c r="O65" s="24">
        <v>323</v>
      </c>
      <c r="P65" s="24">
        <v>168</v>
      </c>
      <c r="Q65" s="24">
        <v>176</v>
      </c>
      <c r="R65" s="24">
        <v>158</v>
      </c>
      <c r="S65" s="24">
        <v>289</v>
      </c>
      <c r="T65" s="24">
        <v>139</v>
      </c>
      <c r="U65" s="24">
        <v>161</v>
      </c>
      <c r="V65" s="24">
        <v>224</v>
      </c>
      <c r="W65" s="24">
        <v>155</v>
      </c>
      <c r="X65" s="24">
        <v>133</v>
      </c>
      <c r="Y65" s="24">
        <v>122</v>
      </c>
      <c r="Z65" s="24">
        <v>81</v>
      </c>
      <c r="AA65" s="24">
        <v>65</v>
      </c>
      <c r="AB65" s="24">
        <v>59</v>
      </c>
      <c r="AC65" s="24">
        <v>78</v>
      </c>
      <c r="AD65" s="24">
        <v>58</v>
      </c>
      <c r="AE65" s="24">
        <v>62.2</v>
      </c>
      <c r="AF65" s="24">
        <v>48.5</v>
      </c>
      <c r="AG65" s="24">
        <v>41.3</v>
      </c>
      <c r="AH65" s="24">
        <v>69</v>
      </c>
      <c r="AI65" s="24">
        <v>32</v>
      </c>
      <c r="AJ65" s="24">
        <v>35.5</v>
      </c>
      <c r="AK65" s="24">
        <v>31</v>
      </c>
      <c r="AL65" s="24">
        <v>9.8000000000000007</v>
      </c>
      <c r="AM65" s="24">
        <v>9.4</v>
      </c>
      <c r="AN65" s="24">
        <v>21.469395545760221</v>
      </c>
      <c r="AO65" s="24">
        <v>20.553230114548544</v>
      </c>
      <c r="AP65" s="24">
        <v>21.777971156422471</v>
      </c>
      <c r="AQ65" s="24">
        <v>21.219929611526876</v>
      </c>
      <c r="AR65" s="24">
        <v>21.281886737862671</v>
      </c>
      <c r="AS65" s="24">
        <v>21.576321384460829</v>
      </c>
      <c r="AT65" s="24">
        <v>21.384573869664663</v>
      </c>
      <c r="AU65" s="24">
        <v>21.046290003220594</v>
      </c>
      <c r="AV65" s="24">
        <v>20.775543243906093</v>
      </c>
    </row>
    <row r="66" spans="1:48" x14ac:dyDescent="0.25">
      <c r="A66" s="1"/>
      <c r="B66" s="23" t="s">
        <v>12</v>
      </c>
      <c r="C66" s="21" t="s">
        <v>254</v>
      </c>
      <c r="D66" s="24">
        <v>1121.643836</v>
      </c>
      <c r="E66" s="24">
        <v>1200</v>
      </c>
      <c r="F66" s="24">
        <v>1393.414634</v>
      </c>
      <c r="G66" s="24">
        <v>1291.192053</v>
      </c>
      <c r="H66" s="24">
        <v>1355.737705</v>
      </c>
      <c r="I66" s="24">
        <v>975.17241379999996</v>
      </c>
      <c r="J66" s="24">
        <v>1281.7647059999999</v>
      </c>
      <c r="K66" s="24">
        <v>1156.476684</v>
      </c>
      <c r="L66" s="24">
        <v>1527.7142859999999</v>
      </c>
      <c r="M66" s="24">
        <v>1519.6629210000001</v>
      </c>
      <c r="N66" s="24">
        <v>1183.4061139999999</v>
      </c>
      <c r="O66" s="24">
        <v>1213.2817339999999</v>
      </c>
      <c r="P66" s="24">
        <v>905.41666669999995</v>
      </c>
      <c r="Q66" s="24">
        <v>1164.772727</v>
      </c>
      <c r="R66" s="24">
        <v>1432.658228</v>
      </c>
      <c r="S66" s="24">
        <v>1564.359862</v>
      </c>
      <c r="T66" s="24">
        <v>1209.064748</v>
      </c>
      <c r="U66" s="24">
        <v>1443.0434780000001</v>
      </c>
      <c r="V66" s="24">
        <v>1245.0892859999999</v>
      </c>
      <c r="W66" s="24">
        <v>1581.9354840000001</v>
      </c>
      <c r="X66" s="24">
        <v>1398.9473680000001</v>
      </c>
      <c r="Y66" s="24">
        <v>1224.590164</v>
      </c>
      <c r="Z66" s="24">
        <v>1209.2592589999999</v>
      </c>
      <c r="AA66" s="24">
        <v>1261.538462</v>
      </c>
      <c r="AB66" s="24">
        <v>1551.5254239999999</v>
      </c>
      <c r="AC66" s="24">
        <v>1737.948717948718</v>
      </c>
      <c r="AD66" s="24">
        <v>1425.1724137931035</v>
      </c>
      <c r="AE66" s="24">
        <v>1358.8424437299034</v>
      </c>
      <c r="AF66" s="24">
        <v>1500</v>
      </c>
      <c r="AG66" s="24">
        <v>1373.4866828087168</v>
      </c>
      <c r="AH66" s="24">
        <v>1464.7826086956522</v>
      </c>
      <c r="AI66" s="24">
        <v>1600</v>
      </c>
      <c r="AJ66" s="24">
        <v>1252.1126760563379</v>
      </c>
      <c r="AK66" s="24">
        <v>917.09677419354841</v>
      </c>
      <c r="AL66" s="24">
        <v>1005</v>
      </c>
      <c r="AM66" s="24">
        <v>1518.042701675819</v>
      </c>
      <c r="AN66" s="24">
        <v>1523.7255002235427</v>
      </c>
      <c r="AO66" s="24">
        <v>1530.3130892584652</v>
      </c>
      <c r="AP66" s="24">
        <v>1537.46434103571</v>
      </c>
      <c r="AQ66" s="24">
        <v>1544.1361214345077</v>
      </c>
      <c r="AR66" s="24">
        <v>1551.1739341695024</v>
      </c>
      <c r="AS66" s="24">
        <v>1556.457575461797</v>
      </c>
      <c r="AT66" s="24">
        <v>1559.5466181458264</v>
      </c>
      <c r="AU66" s="24">
        <v>1565.7664771231541</v>
      </c>
      <c r="AV66" s="24">
        <v>1575.629501385544</v>
      </c>
    </row>
    <row r="67" spans="1:48" x14ac:dyDescent="0.25">
      <c r="A67" s="1"/>
      <c r="B67" s="23" t="s">
        <v>14</v>
      </c>
      <c r="C67" s="21" t="s">
        <v>255</v>
      </c>
      <c r="D67" s="24">
        <v>81880</v>
      </c>
      <c r="E67" s="24">
        <v>120000</v>
      </c>
      <c r="F67" s="24">
        <v>171390</v>
      </c>
      <c r="G67" s="24">
        <v>194970</v>
      </c>
      <c r="H67" s="24">
        <v>330800</v>
      </c>
      <c r="I67" s="24">
        <v>282800</v>
      </c>
      <c r="J67" s="24">
        <v>326850</v>
      </c>
      <c r="K67" s="24">
        <v>223200</v>
      </c>
      <c r="L67" s="24">
        <v>267350</v>
      </c>
      <c r="M67" s="24">
        <v>405750</v>
      </c>
      <c r="N67" s="24">
        <v>271000</v>
      </c>
      <c r="O67" s="24">
        <v>391890</v>
      </c>
      <c r="P67" s="24">
        <v>152110</v>
      </c>
      <c r="Q67" s="24">
        <v>205000</v>
      </c>
      <c r="R67" s="24">
        <v>226360</v>
      </c>
      <c r="S67" s="24">
        <v>452100</v>
      </c>
      <c r="T67" s="24">
        <v>168060</v>
      </c>
      <c r="U67" s="24">
        <v>232330</v>
      </c>
      <c r="V67" s="24">
        <v>278900</v>
      </c>
      <c r="W67" s="24">
        <v>245200</v>
      </c>
      <c r="X67" s="24">
        <v>186060</v>
      </c>
      <c r="Y67" s="24">
        <v>149400</v>
      </c>
      <c r="Z67" s="24">
        <v>97950</v>
      </c>
      <c r="AA67" s="24">
        <v>82000</v>
      </c>
      <c r="AB67" s="24">
        <v>91540</v>
      </c>
      <c r="AC67" s="24">
        <v>135560</v>
      </c>
      <c r="AD67" s="24">
        <v>82660</v>
      </c>
      <c r="AE67" s="24">
        <v>84520</v>
      </c>
      <c r="AF67" s="24">
        <v>72750</v>
      </c>
      <c r="AG67" s="24">
        <v>56725</v>
      </c>
      <c r="AH67" s="24">
        <v>101070</v>
      </c>
      <c r="AI67" s="24">
        <v>51200</v>
      </c>
      <c r="AJ67" s="24">
        <v>44450</v>
      </c>
      <c r="AK67" s="24">
        <v>28430</v>
      </c>
      <c r="AL67" s="24">
        <v>9850</v>
      </c>
      <c r="AM67" s="24">
        <v>14269.601395759728</v>
      </c>
      <c r="AN67" s="24">
        <v>32713.465467831349</v>
      </c>
      <c r="AO67" s="24">
        <v>31452.877071666808</v>
      </c>
      <c r="AP67" s="24">
        <v>33482.854073906601</v>
      </c>
      <c r="AQ67" s="24">
        <v>32766.459808233714</v>
      </c>
      <c r="AR67" s="24">
        <v>33011.907978563628</v>
      </c>
      <c r="AS67" s="24">
        <v>33582.628870274806</v>
      </c>
      <c r="AT67" s="24">
        <v>33350.239859792615</v>
      </c>
      <c r="AU67" s="24">
        <v>32953.575355722882</v>
      </c>
      <c r="AV67" s="24">
        <v>32734.558843273608</v>
      </c>
    </row>
    <row r="68" spans="1:48" x14ac:dyDescent="0.25">
      <c r="A68" s="1"/>
      <c r="B68" s="23" t="s">
        <v>16</v>
      </c>
      <c r="C68" s="21" t="s">
        <v>197</v>
      </c>
      <c r="D68" s="26">
        <v>10.3</v>
      </c>
      <c r="E68" s="26">
        <v>7.42</v>
      </c>
      <c r="F68" s="26">
        <v>9.1999999999999993</v>
      </c>
      <c r="G68" s="26">
        <v>12.3</v>
      </c>
      <c r="H68" s="26">
        <v>10.4</v>
      </c>
      <c r="I68" s="26">
        <v>11.5</v>
      </c>
      <c r="J68" s="26">
        <v>12.2</v>
      </c>
      <c r="K68" s="26">
        <v>12.3</v>
      </c>
      <c r="L68" s="26">
        <v>11.1</v>
      </c>
      <c r="M68" s="26">
        <v>6.72</v>
      </c>
      <c r="N68" s="26">
        <v>6.87</v>
      </c>
      <c r="O68" s="26">
        <v>8.9499999999999993</v>
      </c>
      <c r="P68" s="26">
        <v>12.2</v>
      </c>
      <c r="Q68" s="26">
        <v>11.8</v>
      </c>
      <c r="R68" s="26">
        <v>12.7</v>
      </c>
      <c r="S68" s="26">
        <v>11.7</v>
      </c>
      <c r="T68" s="26">
        <v>13.4</v>
      </c>
      <c r="U68" s="26">
        <v>20.6</v>
      </c>
      <c r="V68" s="26">
        <v>20.9</v>
      </c>
      <c r="W68" s="26">
        <v>16.100000000000001</v>
      </c>
      <c r="X68" s="26">
        <v>22.2</v>
      </c>
      <c r="Y68" s="26">
        <v>30.1</v>
      </c>
      <c r="Z68" s="26">
        <v>28.6</v>
      </c>
      <c r="AA68" s="26">
        <v>22.3</v>
      </c>
      <c r="AB68" s="26">
        <v>22.2</v>
      </c>
      <c r="AC68" s="26">
        <v>20.5</v>
      </c>
      <c r="AD68" s="26">
        <v>16.5</v>
      </c>
      <c r="AE68" s="26">
        <v>17.7</v>
      </c>
      <c r="AF68" s="26">
        <v>17.600000000000001</v>
      </c>
      <c r="AG68" s="26">
        <v>18.5</v>
      </c>
      <c r="AH68" s="26">
        <v>21.4</v>
      </c>
      <c r="AI68" s="26">
        <v>28.1</v>
      </c>
      <c r="AJ68" s="26">
        <v>31</v>
      </c>
      <c r="AK68" s="26">
        <v>19.2</v>
      </c>
      <c r="AL68" s="26">
        <v>15.4</v>
      </c>
      <c r="AM68" s="26">
        <v>22.547255128342403</v>
      </c>
      <c r="AN68" s="26">
        <v>20.336313298523724</v>
      </c>
      <c r="AO68" s="26">
        <v>21.682322131609535</v>
      </c>
      <c r="AP68" s="26">
        <v>21.321806943191866</v>
      </c>
      <c r="AQ68" s="26">
        <v>21.1911500022631</v>
      </c>
      <c r="AR68" s="26">
        <v>21.110394107982405</v>
      </c>
      <c r="AS68" s="26">
        <v>21.090883290520043</v>
      </c>
      <c r="AT68" s="26">
        <v>21.091378148127134</v>
      </c>
      <c r="AU68" s="26">
        <v>20.992150918038408</v>
      </c>
      <c r="AV68" s="26">
        <v>20.793065331824131</v>
      </c>
    </row>
    <row r="69" spans="1:48" x14ac:dyDescent="0.25">
      <c r="A69" s="1"/>
      <c r="B69" s="23"/>
      <c r="C69" s="2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row>
    <row r="70" spans="1:48" x14ac:dyDescent="0.25">
      <c r="A70" s="1"/>
      <c r="B70" s="22" t="s">
        <v>29</v>
      </c>
      <c r="C70" s="2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row>
    <row r="71" spans="1:48" x14ac:dyDescent="0.25">
      <c r="A71" s="1"/>
      <c r="B71" s="23" t="s">
        <v>9</v>
      </c>
      <c r="C71" s="21" t="s">
        <v>10</v>
      </c>
      <c r="D71" s="24">
        <v>12400</v>
      </c>
      <c r="E71" s="24">
        <v>11800</v>
      </c>
      <c r="F71" s="24">
        <v>12000</v>
      </c>
      <c r="G71" s="24">
        <v>12100</v>
      </c>
      <c r="H71" s="24">
        <v>11900</v>
      </c>
      <c r="I71" s="24">
        <v>11700</v>
      </c>
      <c r="J71" s="24">
        <v>11800</v>
      </c>
      <c r="K71" s="24">
        <v>11400</v>
      </c>
      <c r="L71" s="24">
        <v>10700</v>
      </c>
      <c r="M71" s="24">
        <v>10000</v>
      </c>
      <c r="N71" s="24">
        <v>9800</v>
      </c>
      <c r="O71" s="24">
        <v>9800</v>
      </c>
      <c r="P71" s="24">
        <v>9700</v>
      </c>
      <c r="Q71" s="24">
        <v>10500</v>
      </c>
      <c r="R71" s="24">
        <v>10000</v>
      </c>
      <c r="S71" s="24">
        <v>10000</v>
      </c>
      <c r="T71" s="24">
        <v>9800</v>
      </c>
      <c r="U71" s="24">
        <v>10400</v>
      </c>
      <c r="V71" s="24">
        <v>9700</v>
      </c>
      <c r="W71" s="24">
        <v>9300</v>
      </c>
      <c r="X71" s="24">
        <v>8300</v>
      </c>
      <c r="Y71" s="24">
        <v>8800</v>
      </c>
      <c r="Z71" s="24">
        <v>9400</v>
      </c>
      <c r="AA71" s="24">
        <v>9500</v>
      </c>
      <c r="AB71" s="24">
        <v>9600</v>
      </c>
      <c r="AC71" s="24">
        <v>9200</v>
      </c>
      <c r="AD71" s="24">
        <v>8500</v>
      </c>
      <c r="AE71" s="24">
        <v>7600</v>
      </c>
      <c r="AF71" s="24">
        <v>7700</v>
      </c>
      <c r="AG71" s="24">
        <v>7100</v>
      </c>
      <c r="AH71" s="24">
        <v>6600</v>
      </c>
      <c r="AI71" s="24">
        <v>7300</v>
      </c>
      <c r="AJ71" s="24">
        <v>7300</v>
      </c>
      <c r="AK71" s="24">
        <v>8100</v>
      </c>
      <c r="AL71" s="24">
        <v>7600</v>
      </c>
      <c r="AM71" s="24">
        <v>7300</v>
      </c>
      <c r="AN71" s="24">
        <v>7317.4134091480264</v>
      </c>
      <c r="AO71" s="24">
        <v>7228.4468412098176</v>
      </c>
      <c r="AP71" s="24">
        <v>7147.4232335618417</v>
      </c>
      <c r="AQ71" s="24">
        <v>7105.3132241710737</v>
      </c>
      <c r="AR71" s="24">
        <v>7042.9735645411338</v>
      </c>
      <c r="AS71" s="24">
        <v>6988.4220310959399</v>
      </c>
      <c r="AT71" s="24">
        <v>6918.6782155375813</v>
      </c>
      <c r="AU71" s="24">
        <v>6854.4929558976637</v>
      </c>
      <c r="AV71" s="24">
        <v>6799.9970175082453</v>
      </c>
    </row>
    <row r="72" spans="1:48" x14ac:dyDescent="0.25">
      <c r="A72" s="1"/>
      <c r="B72" s="23" t="s">
        <v>11</v>
      </c>
      <c r="C72" s="21" t="s">
        <v>10</v>
      </c>
      <c r="D72" s="24">
        <v>11800</v>
      </c>
      <c r="E72" s="24">
        <v>11000</v>
      </c>
      <c r="F72" s="24">
        <v>10700</v>
      </c>
      <c r="G72" s="24">
        <v>11100</v>
      </c>
      <c r="H72" s="24">
        <v>11400</v>
      </c>
      <c r="I72" s="24">
        <v>11000</v>
      </c>
      <c r="J72" s="24">
        <v>8800</v>
      </c>
      <c r="K72" s="24">
        <v>10900</v>
      </c>
      <c r="L72" s="24">
        <v>10100</v>
      </c>
      <c r="M72" s="24">
        <v>9200</v>
      </c>
      <c r="N72" s="24">
        <v>9400</v>
      </c>
      <c r="O72" s="24">
        <v>8200</v>
      </c>
      <c r="P72" s="24">
        <v>8200</v>
      </c>
      <c r="Q72" s="24">
        <v>10000</v>
      </c>
      <c r="R72" s="24">
        <v>8500</v>
      </c>
      <c r="S72" s="24">
        <v>9500</v>
      </c>
      <c r="T72" s="24">
        <v>9100</v>
      </c>
      <c r="U72" s="24">
        <v>8600</v>
      </c>
      <c r="V72" s="24">
        <v>9000</v>
      </c>
      <c r="W72" s="24">
        <v>8950</v>
      </c>
      <c r="X72" s="24">
        <v>8000</v>
      </c>
      <c r="Y72" s="24">
        <v>7950</v>
      </c>
      <c r="Z72" s="24">
        <v>9100</v>
      </c>
      <c r="AA72" s="24">
        <v>8450</v>
      </c>
      <c r="AB72" s="24">
        <v>8800</v>
      </c>
      <c r="AC72" s="24">
        <v>8700</v>
      </c>
      <c r="AD72" s="24">
        <v>8200</v>
      </c>
      <c r="AE72" s="24">
        <v>6950</v>
      </c>
      <c r="AF72" s="24">
        <v>7300</v>
      </c>
      <c r="AG72" s="24">
        <v>6700</v>
      </c>
      <c r="AH72" s="24">
        <v>6250</v>
      </c>
      <c r="AI72" s="24">
        <v>7000</v>
      </c>
      <c r="AJ72" s="24">
        <v>6600</v>
      </c>
      <c r="AK72" s="24">
        <v>5750</v>
      </c>
      <c r="AL72" s="24">
        <v>7150</v>
      </c>
      <c r="AM72" s="24">
        <v>6700</v>
      </c>
      <c r="AN72" s="24">
        <v>6836.9965856375857</v>
      </c>
      <c r="AO72" s="24">
        <v>6753.8710248927919</v>
      </c>
      <c r="AP72" s="24">
        <v>6678.1669333854497</v>
      </c>
      <c r="AQ72" s="24">
        <v>6638.8216104002177</v>
      </c>
      <c r="AR72" s="24">
        <v>6580.5747937509232</v>
      </c>
      <c r="AS72" s="24">
        <v>6529.6047811403005</v>
      </c>
      <c r="AT72" s="24">
        <v>6464.4399200891994</v>
      </c>
      <c r="AU72" s="24">
        <v>6404.468673353138</v>
      </c>
      <c r="AV72" s="24">
        <v>6353.5506067025281</v>
      </c>
    </row>
    <row r="73" spans="1:48" x14ac:dyDescent="0.25">
      <c r="A73" s="1"/>
      <c r="B73" s="23" t="s">
        <v>12</v>
      </c>
      <c r="C73" s="21" t="s">
        <v>13</v>
      </c>
      <c r="D73" s="24">
        <v>40</v>
      </c>
      <c r="E73" s="24">
        <v>33</v>
      </c>
      <c r="F73" s="24">
        <v>34</v>
      </c>
      <c r="G73" s="24">
        <v>35</v>
      </c>
      <c r="H73" s="24">
        <v>38</v>
      </c>
      <c r="I73" s="24">
        <v>26</v>
      </c>
      <c r="J73" s="24">
        <v>29</v>
      </c>
      <c r="K73" s="24">
        <v>46</v>
      </c>
      <c r="L73" s="24">
        <v>49</v>
      </c>
      <c r="M73" s="24">
        <v>47</v>
      </c>
      <c r="N73" s="24">
        <v>37</v>
      </c>
      <c r="O73" s="24">
        <v>40</v>
      </c>
      <c r="P73" s="24">
        <v>33</v>
      </c>
      <c r="Q73" s="24">
        <v>48</v>
      </c>
      <c r="R73" s="24">
        <v>37</v>
      </c>
      <c r="S73" s="24">
        <v>40</v>
      </c>
      <c r="T73" s="24">
        <v>32</v>
      </c>
      <c r="U73" s="24">
        <v>33</v>
      </c>
      <c r="V73" s="24">
        <v>40</v>
      </c>
      <c r="W73" s="24">
        <v>42</v>
      </c>
      <c r="X73" s="24">
        <v>45</v>
      </c>
      <c r="Y73" s="24">
        <v>35</v>
      </c>
      <c r="Z73" s="24">
        <v>42</v>
      </c>
      <c r="AA73" s="24">
        <v>38</v>
      </c>
      <c r="AB73" s="24">
        <v>28</v>
      </c>
      <c r="AC73" s="24">
        <v>37</v>
      </c>
      <c r="AD73" s="24">
        <v>57</v>
      </c>
      <c r="AE73" s="24">
        <v>48</v>
      </c>
      <c r="AF73" s="24">
        <v>38</v>
      </c>
      <c r="AG73" s="24">
        <v>52</v>
      </c>
      <c r="AH73" s="24">
        <v>45</v>
      </c>
      <c r="AI73" s="24">
        <v>52</v>
      </c>
      <c r="AJ73" s="24">
        <v>37</v>
      </c>
      <c r="AK73" s="24">
        <v>35</v>
      </c>
      <c r="AL73" s="24">
        <v>43</v>
      </c>
      <c r="AM73" s="24">
        <v>51</v>
      </c>
      <c r="AN73" s="24">
        <v>46.371267971859098</v>
      </c>
      <c r="AO73" s="24">
        <v>46.624998107761954</v>
      </c>
      <c r="AP73" s="24">
        <v>46.886851733594064</v>
      </c>
      <c r="AQ73" s="24">
        <v>47.174324373954398</v>
      </c>
      <c r="AR73" s="24">
        <v>47.433199862126685</v>
      </c>
      <c r="AS73" s="24">
        <v>47.683797424420142</v>
      </c>
      <c r="AT73" s="24">
        <v>47.804426931432914</v>
      </c>
      <c r="AU73" s="24">
        <v>48.066649925198192</v>
      </c>
      <c r="AV73" s="24">
        <v>48.366836581823314</v>
      </c>
    </row>
    <row r="74" spans="1:48" x14ac:dyDescent="0.25">
      <c r="A74" s="1"/>
      <c r="B74" s="23" t="s">
        <v>14</v>
      </c>
      <c r="C74" s="21" t="s">
        <v>15</v>
      </c>
      <c r="D74" s="24">
        <v>472000</v>
      </c>
      <c r="E74" s="24">
        <v>363000</v>
      </c>
      <c r="F74" s="24">
        <v>363800</v>
      </c>
      <c r="G74" s="24">
        <v>388500</v>
      </c>
      <c r="H74" s="24">
        <v>433200</v>
      </c>
      <c r="I74" s="24">
        <v>286000</v>
      </c>
      <c r="J74" s="24">
        <v>255200</v>
      </c>
      <c r="K74" s="24">
        <v>501400</v>
      </c>
      <c r="L74" s="24">
        <v>494900</v>
      </c>
      <c r="M74" s="24">
        <v>432400</v>
      </c>
      <c r="N74" s="24">
        <v>347800</v>
      </c>
      <c r="O74" s="24">
        <v>328000</v>
      </c>
      <c r="P74" s="24">
        <v>270600</v>
      </c>
      <c r="Q74" s="24">
        <v>480000</v>
      </c>
      <c r="R74" s="24">
        <v>314500</v>
      </c>
      <c r="S74" s="24">
        <v>380000</v>
      </c>
      <c r="T74" s="24">
        <v>291200</v>
      </c>
      <c r="U74" s="24">
        <v>283800</v>
      </c>
      <c r="V74" s="24">
        <v>360000</v>
      </c>
      <c r="W74" s="24">
        <v>375900</v>
      </c>
      <c r="X74" s="24">
        <v>360000</v>
      </c>
      <c r="Y74" s="24">
        <v>278250</v>
      </c>
      <c r="Z74" s="24">
        <v>382200</v>
      </c>
      <c r="AA74" s="24">
        <v>321100</v>
      </c>
      <c r="AB74" s="24">
        <v>246400</v>
      </c>
      <c r="AC74" s="24">
        <v>321900</v>
      </c>
      <c r="AD74" s="24">
        <v>467400</v>
      </c>
      <c r="AE74" s="24">
        <v>333600</v>
      </c>
      <c r="AF74" s="24">
        <v>277400</v>
      </c>
      <c r="AG74" s="24">
        <v>348400</v>
      </c>
      <c r="AH74" s="24">
        <v>281250</v>
      </c>
      <c r="AI74" s="24">
        <v>364000</v>
      </c>
      <c r="AJ74" s="24">
        <v>244200</v>
      </c>
      <c r="AK74" s="24">
        <v>201250</v>
      </c>
      <c r="AL74" s="24">
        <v>307450</v>
      </c>
      <c r="AM74" s="24">
        <v>341700</v>
      </c>
      <c r="AN74" s="24">
        <v>317040.20079924917</v>
      </c>
      <c r="AO74" s="24">
        <v>314899.22376390634</v>
      </c>
      <c r="AP74" s="24">
        <v>313118.22286366107</v>
      </c>
      <c r="AQ74" s="24">
        <v>313181.92411446525</v>
      </c>
      <c r="AR74" s="24">
        <v>312137.71940364898</v>
      </c>
      <c r="AS74" s="24">
        <v>311356.35164804576</v>
      </c>
      <c r="AT74" s="24">
        <v>309028.84581443859</v>
      </c>
      <c r="AU74" s="24">
        <v>307841.35368004179</v>
      </c>
      <c r="AV74" s="24">
        <v>307301.14390913921</v>
      </c>
    </row>
    <row r="75" spans="1:48" x14ac:dyDescent="0.25">
      <c r="A75" s="1"/>
      <c r="B75" s="23" t="s">
        <v>16</v>
      </c>
      <c r="C75" s="21" t="s">
        <v>17</v>
      </c>
      <c r="D75" s="26">
        <v>2.5099999999999998</v>
      </c>
      <c r="E75" s="26">
        <v>2.81</v>
      </c>
      <c r="F75" s="26">
        <v>3.13</v>
      </c>
      <c r="G75" s="26">
        <v>3</v>
      </c>
      <c r="H75" s="26">
        <v>3.32</v>
      </c>
      <c r="I75" s="26">
        <v>4.59</v>
      </c>
      <c r="J75" s="26">
        <v>4.63</v>
      </c>
      <c r="K75" s="26">
        <v>3.16</v>
      </c>
      <c r="L75" s="26">
        <v>2.5299999999999998</v>
      </c>
      <c r="M75" s="26">
        <v>2.25</v>
      </c>
      <c r="N75" s="26">
        <v>2.65</v>
      </c>
      <c r="O75" s="26">
        <v>2.69</v>
      </c>
      <c r="P75" s="26">
        <v>3.41</v>
      </c>
      <c r="Q75" s="26">
        <v>3.15</v>
      </c>
      <c r="R75" s="26">
        <v>3.25</v>
      </c>
      <c r="S75" s="26">
        <v>3.31</v>
      </c>
      <c r="T75" s="26">
        <v>4.5599999999999996</v>
      </c>
      <c r="U75" s="26">
        <v>5.93</v>
      </c>
      <c r="V75" s="26">
        <v>6.94</v>
      </c>
      <c r="W75" s="26">
        <v>4.79</v>
      </c>
      <c r="X75" s="26">
        <v>5.14</v>
      </c>
      <c r="Y75" s="26">
        <v>7.03</v>
      </c>
      <c r="Z75" s="26">
        <v>7.48</v>
      </c>
      <c r="AA75" s="26">
        <v>6.99</v>
      </c>
      <c r="AB75" s="26">
        <v>6.07</v>
      </c>
      <c r="AC75" s="26">
        <v>4.74</v>
      </c>
      <c r="AD75" s="26">
        <v>3.2</v>
      </c>
      <c r="AE75" s="26">
        <v>4.07</v>
      </c>
      <c r="AF75" s="26">
        <v>4.93</v>
      </c>
      <c r="AG75" s="26">
        <v>4.08</v>
      </c>
      <c r="AH75" s="26">
        <v>4.53</v>
      </c>
      <c r="AI75" s="26">
        <v>6.74</v>
      </c>
      <c r="AJ75" s="26">
        <v>8.7100000000000009</v>
      </c>
      <c r="AK75" s="26">
        <v>7.14</v>
      </c>
      <c r="AL75" s="26">
        <v>5.43</v>
      </c>
      <c r="AM75" s="26">
        <v>4.8954079382869971</v>
      </c>
      <c r="AN75" s="26">
        <v>5.4472867950055175</v>
      </c>
      <c r="AO75" s="26">
        <v>5.4722567043353507</v>
      </c>
      <c r="AP75" s="26">
        <v>5.5162611913614885</v>
      </c>
      <c r="AQ75" s="26">
        <v>5.4920375430689639</v>
      </c>
      <c r="AR75" s="26">
        <v>5.4708566757337227</v>
      </c>
      <c r="AS75" s="26">
        <v>5.454354323300775</v>
      </c>
      <c r="AT75" s="26">
        <v>5.4584462874617339</v>
      </c>
      <c r="AU75" s="26">
        <v>5.4721014058127739</v>
      </c>
      <c r="AV75" s="26">
        <v>5.4523577368195815</v>
      </c>
    </row>
    <row r="76" spans="1:48" ht="15.75" thickBot="1" x14ac:dyDescent="0.3">
      <c r="A76" s="1"/>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row>
    <row r="77" spans="1:48" x14ac:dyDescent="0.25">
      <c r="A77" s="1"/>
      <c r="B77" s="1"/>
      <c r="C77" s="2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row>
    <row r="78" spans="1:48" x14ac:dyDescent="0.25">
      <c r="A78" s="1"/>
      <c r="B78" s="1"/>
      <c r="C78" s="2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row>
    <row r="79" spans="1:48" x14ac:dyDescent="0.25">
      <c r="A79" s="1"/>
      <c r="B79" s="15" t="str">
        <f>+TOC!A90&amp;" Vegetable Production and Prices"</f>
        <v>Kansas Vegetable Production and Prices</v>
      </c>
      <c r="C79" s="16"/>
      <c r="D79" s="15">
        <v>1990</v>
      </c>
      <c r="E79" s="15">
        <v>1991</v>
      </c>
      <c r="F79" s="15">
        <v>1992</v>
      </c>
      <c r="G79" s="15">
        <v>1993</v>
      </c>
      <c r="H79" s="15">
        <v>1994</v>
      </c>
      <c r="I79" s="15">
        <v>1995</v>
      </c>
      <c r="J79" s="15">
        <v>1996</v>
      </c>
      <c r="K79" s="15">
        <v>1997</v>
      </c>
      <c r="L79" s="15">
        <v>1998</v>
      </c>
      <c r="M79" s="15">
        <v>1999</v>
      </c>
      <c r="N79" s="15">
        <v>2000</v>
      </c>
      <c r="O79" s="15">
        <v>2001</v>
      </c>
      <c r="P79" s="15">
        <v>2002</v>
      </c>
      <c r="Q79" s="15">
        <v>2003</v>
      </c>
      <c r="R79" s="15">
        <v>2004</v>
      </c>
      <c r="S79" s="15">
        <v>2005</v>
      </c>
      <c r="T79" s="15">
        <v>2006</v>
      </c>
      <c r="U79" s="15">
        <v>2007</v>
      </c>
      <c r="V79" s="15">
        <v>2008</v>
      </c>
      <c r="W79" s="15">
        <v>2009</v>
      </c>
      <c r="X79" s="15">
        <v>2010</v>
      </c>
      <c r="Y79" s="15">
        <v>2011</v>
      </c>
      <c r="Z79" s="15">
        <v>2012</v>
      </c>
      <c r="AA79" s="15">
        <v>2013</v>
      </c>
      <c r="AB79" s="15">
        <v>2014</v>
      </c>
      <c r="AC79" s="15">
        <v>2015</v>
      </c>
      <c r="AD79" s="15">
        <v>2016</v>
      </c>
      <c r="AE79" s="15">
        <v>2017</v>
      </c>
      <c r="AF79" s="15">
        <v>2018</v>
      </c>
      <c r="AG79" s="15">
        <v>2019</v>
      </c>
      <c r="AH79" s="15">
        <v>2020</v>
      </c>
      <c r="AI79" s="15">
        <v>2021</v>
      </c>
      <c r="AJ79" s="15">
        <v>2022</v>
      </c>
      <c r="AK79" s="15">
        <v>2023</v>
      </c>
      <c r="AL79" s="15">
        <v>2024</v>
      </c>
      <c r="AM79" s="15">
        <v>2025</v>
      </c>
      <c r="AN79" s="15">
        <v>2026</v>
      </c>
      <c r="AO79" s="15">
        <v>2027</v>
      </c>
      <c r="AP79" s="15">
        <v>2028</v>
      </c>
      <c r="AQ79" s="15">
        <v>2029</v>
      </c>
      <c r="AR79" s="15">
        <v>2030</v>
      </c>
      <c r="AS79" s="15">
        <v>2031</v>
      </c>
      <c r="AT79" s="15">
        <v>2032</v>
      </c>
      <c r="AU79" s="15">
        <v>2033</v>
      </c>
      <c r="AV79" s="15">
        <v>2034</v>
      </c>
    </row>
    <row r="80" spans="1:48" ht="15.75" thickBot="1" x14ac:dyDescent="0.3">
      <c r="A80" s="1"/>
      <c r="B80" s="19"/>
      <c r="C80" s="20" t="s">
        <v>7</v>
      </c>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row>
    <row r="81" spans="1:48" x14ac:dyDescent="0.25">
      <c r="A81" s="1"/>
      <c r="B81" s="1"/>
      <c r="C81" s="2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row>
    <row r="82" spans="1:48" x14ac:dyDescent="0.25">
      <c r="A82" s="1"/>
      <c r="B82" s="22" t="s">
        <v>30</v>
      </c>
      <c r="C82" s="21"/>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1"/>
      <c r="AK82" s="1"/>
      <c r="AL82" s="1"/>
      <c r="AM82" s="1"/>
      <c r="AN82" s="1"/>
      <c r="AO82" s="1"/>
      <c r="AP82" s="1"/>
      <c r="AQ82" s="1"/>
      <c r="AR82" s="1"/>
      <c r="AS82" s="1"/>
      <c r="AT82" s="1"/>
      <c r="AU82" s="1"/>
      <c r="AV82" s="1"/>
    </row>
    <row r="83" spans="1:48" x14ac:dyDescent="0.25">
      <c r="A83" s="1"/>
      <c r="B83" s="23" t="s">
        <v>9</v>
      </c>
      <c r="C83" s="21" t="s">
        <v>31</v>
      </c>
      <c r="D83" s="24">
        <v>0</v>
      </c>
      <c r="E83" s="24">
        <v>0</v>
      </c>
      <c r="F83" s="24">
        <v>0</v>
      </c>
      <c r="G83" s="24">
        <v>0</v>
      </c>
      <c r="H83" s="24">
        <v>0</v>
      </c>
      <c r="I83" s="24">
        <v>0</v>
      </c>
      <c r="J83" s="24">
        <v>0</v>
      </c>
      <c r="K83" s="24">
        <v>0</v>
      </c>
      <c r="L83" s="24">
        <v>0</v>
      </c>
      <c r="M83" s="24">
        <v>0</v>
      </c>
      <c r="N83" s="24">
        <v>3000</v>
      </c>
      <c r="O83" s="24">
        <v>2500</v>
      </c>
      <c r="P83" s="24">
        <v>3000</v>
      </c>
      <c r="Q83" s="24">
        <v>2800</v>
      </c>
      <c r="R83" s="24">
        <v>3500</v>
      </c>
      <c r="S83" s="24">
        <v>5100</v>
      </c>
      <c r="T83" s="24">
        <v>6000</v>
      </c>
      <c r="U83" s="24">
        <v>5000</v>
      </c>
      <c r="V83" s="24">
        <v>5000</v>
      </c>
      <c r="W83" s="24">
        <v>5000</v>
      </c>
      <c r="X83" s="24">
        <v>4500</v>
      </c>
      <c r="Y83" s="24">
        <v>5500</v>
      </c>
      <c r="Z83" s="24">
        <v>5500</v>
      </c>
      <c r="AA83" s="24">
        <v>4400</v>
      </c>
      <c r="AB83" s="24">
        <v>4200</v>
      </c>
      <c r="AC83" s="24">
        <v>3800</v>
      </c>
      <c r="AD83" s="24">
        <v>4200</v>
      </c>
      <c r="AE83" s="24">
        <v>4100</v>
      </c>
      <c r="AF83" s="24">
        <v>3300</v>
      </c>
      <c r="AG83" s="24">
        <v>0</v>
      </c>
      <c r="AH83" s="24">
        <v>0</v>
      </c>
      <c r="AI83" s="24">
        <v>0</v>
      </c>
      <c r="AJ83" s="24">
        <v>0</v>
      </c>
      <c r="AK83" s="24">
        <v>0</v>
      </c>
      <c r="AL83" s="24">
        <v>0</v>
      </c>
      <c r="AM83" s="24">
        <v>0</v>
      </c>
      <c r="AN83" s="24">
        <v>0</v>
      </c>
      <c r="AO83" s="24">
        <v>0</v>
      </c>
      <c r="AP83" s="24">
        <v>0</v>
      </c>
      <c r="AQ83" s="24">
        <v>0</v>
      </c>
      <c r="AR83" s="24">
        <v>0</v>
      </c>
      <c r="AS83" s="24">
        <v>0</v>
      </c>
      <c r="AT83" s="24">
        <v>0</v>
      </c>
      <c r="AU83" s="24">
        <v>0</v>
      </c>
      <c r="AV83" s="24">
        <v>0</v>
      </c>
    </row>
    <row r="84" spans="1:48" x14ac:dyDescent="0.25">
      <c r="A84" s="1"/>
      <c r="B84" s="23" t="s">
        <v>11</v>
      </c>
      <c r="C84" s="21" t="s">
        <v>31</v>
      </c>
      <c r="D84" s="24">
        <v>0</v>
      </c>
      <c r="E84" s="24">
        <v>0</v>
      </c>
      <c r="F84" s="24">
        <v>0</v>
      </c>
      <c r="G84" s="24">
        <v>0</v>
      </c>
      <c r="H84" s="24">
        <v>0</v>
      </c>
      <c r="I84" s="24">
        <v>0</v>
      </c>
      <c r="J84" s="24">
        <v>0</v>
      </c>
      <c r="K84" s="24">
        <v>0</v>
      </c>
      <c r="L84" s="24">
        <v>0</v>
      </c>
      <c r="M84" s="24">
        <v>0</v>
      </c>
      <c r="N84" s="24">
        <v>2900</v>
      </c>
      <c r="O84" s="24">
        <v>2400</v>
      </c>
      <c r="P84" s="24">
        <v>2900</v>
      </c>
      <c r="Q84" s="24">
        <v>2700</v>
      </c>
      <c r="R84" s="24">
        <v>3400</v>
      </c>
      <c r="S84" s="24">
        <v>5000</v>
      </c>
      <c r="T84" s="24">
        <v>5700</v>
      </c>
      <c r="U84" s="24">
        <v>4900</v>
      </c>
      <c r="V84" s="24">
        <v>4800</v>
      </c>
      <c r="W84" s="24">
        <v>4800</v>
      </c>
      <c r="X84" s="24">
        <v>4400</v>
      </c>
      <c r="Y84" s="24">
        <v>5300</v>
      </c>
      <c r="Z84" s="24">
        <v>5200</v>
      </c>
      <c r="AA84" s="24">
        <v>4300</v>
      </c>
      <c r="AB84" s="24">
        <v>4100</v>
      </c>
      <c r="AC84" s="24">
        <v>3600</v>
      </c>
      <c r="AD84" s="24">
        <v>4200</v>
      </c>
      <c r="AE84" s="24">
        <v>4100</v>
      </c>
      <c r="AF84" s="24">
        <v>3300</v>
      </c>
      <c r="AG84" s="24">
        <v>0</v>
      </c>
      <c r="AH84" s="24">
        <v>0</v>
      </c>
      <c r="AI84" s="24">
        <v>0</v>
      </c>
      <c r="AJ84" s="24">
        <v>0</v>
      </c>
      <c r="AK84" s="24">
        <v>0</v>
      </c>
      <c r="AL84" s="24">
        <v>0</v>
      </c>
      <c r="AM84" s="24">
        <v>0</v>
      </c>
      <c r="AN84" s="24">
        <v>0</v>
      </c>
      <c r="AO84" s="24">
        <v>0</v>
      </c>
      <c r="AP84" s="24">
        <v>0</v>
      </c>
      <c r="AQ84" s="24">
        <v>0</v>
      </c>
      <c r="AR84" s="24">
        <v>0</v>
      </c>
      <c r="AS84" s="24">
        <v>0</v>
      </c>
      <c r="AT84" s="24">
        <v>0</v>
      </c>
      <c r="AU84" s="24">
        <v>0</v>
      </c>
      <c r="AV84" s="24">
        <v>0</v>
      </c>
    </row>
    <row r="85" spans="1:48" x14ac:dyDescent="0.25">
      <c r="A85" s="1"/>
      <c r="B85" s="23" t="s">
        <v>12</v>
      </c>
      <c r="C85" s="21" t="s">
        <v>257</v>
      </c>
      <c r="D85" s="24">
        <v>0</v>
      </c>
      <c r="E85" s="24">
        <v>0</v>
      </c>
      <c r="F85" s="24">
        <v>0</v>
      </c>
      <c r="G85" s="24">
        <v>0</v>
      </c>
      <c r="H85" s="24">
        <v>0</v>
      </c>
      <c r="I85" s="24">
        <v>0</v>
      </c>
      <c r="J85" s="24">
        <v>0</v>
      </c>
      <c r="K85" s="24">
        <v>0</v>
      </c>
      <c r="L85" s="24">
        <v>0</v>
      </c>
      <c r="M85" s="24">
        <v>0</v>
      </c>
      <c r="N85" s="24">
        <v>340</v>
      </c>
      <c r="O85" s="24">
        <v>300</v>
      </c>
      <c r="P85" s="24">
        <v>340</v>
      </c>
      <c r="Q85" s="24">
        <v>380</v>
      </c>
      <c r="R85" s="24">
        <v>400</v>
      </c>
      <c r="S85" s="24">
        <v>360</v>
      </c>
      <c r="T85" s="24">
        <v>320</v>
      </c>
      <c r="U85" s="24">
        <v>365.10204081632651</v>
      </c>
      <c r="V85" s="24">
        <v>320</v>
      </c>
      <c r="W85" s="24">
        <v>360</v>
      </c>
      <c r="X85" s="24">
        <v>335</v>
      </c>
      <c r="Y85" s="24">
        <v>280</v>
      </c>
      <c r="Z85" s="24">
        <v>350</v>
      </c>
      <c r="AA85" s="24">
        <v>350</v>
      </c>
      <c r="AB85" s="24">
        <v>340</v>
      </c>
      <c r="AC85" s="24">
        <v>335</v>
      </c>
      <c r="AD85" s="24">
        <v>300</v>
      </c>
      <c r="AE85" s="24">
        <v>380</v>
      </c>
      <c r="AF85" s="24">
        <v>430</v>
      </c>
      <c r="AG85" s="24">
        <v>0</v>
      </c>
      <c r="AH85" s="24">
        <v>0</v>
      </c>
      <c r="AI85" s="24">
        <v>0</v>
      </c>
      <c r="AJ85" s="24">
        <v>0</v>
      </c>
      <c r="AK85" s="24">
        <v>0</v>
      </c>
      <c r="AL85" s="24">
        <v>0</v>
      </c>
      <c r="AM85" s="24">
        <v>0</v>
      </c>
      <c r="AN85" s="24">
        <v>0</v>
      </c>
      <c r="AO85" s="24">
        <v>0</v>
      </c>
      <c r="AP85" s="24">
        <v>0</v>
      </c>
      <c r="AQ85" s="24">
        <v>0</v>
      </c>
      <c r="AR85" s="24">
        <v>0</v>
      </c>
      <c r="AS85" s="24">
        <v>0</v>
      </c>
      <c r="AT85" s="24">
        <v>0</v>
      </c>
      <c r="AU85" s="24">
        <v>0</v>
      </c>
      <c r="AV85" s="24">
        <v>0</v>
      </c>
    </row>
    <row r="86" spans="1:48" x14ac:dyDescent="0.25">
      <c r="A86" s="1"/>
      <c r="B86" s="23" t="s">
        <v>14</v>
      </c>
      <c r="C86" s="21" t="s">
        <v>258</v>
      </c>
      <c r="D86" s="24">
        <v>0</v>
      </c>
      <c r="E86" s="24">
        <v>0</v>
      </c>
      <c r="F86" s="24">
        <v>0</v>
      </c>
      <c r="G86" s="24">
        <v>0</v>
      </c>
      <c r="H86" s="24">
        <v>0</v>
      </c>
      <c r="I86" s="24">
        <v>0</v>
      </c>
      <c r="J86" s="24">
        <v>0</v>
      </c>
      <c r="K86" s="24">
        <v>0</v>
      </c>
      <c r="L86" s="24">
        <v>0</v>
      </c>
      <c r="M86" s="24">
        <v>0</v>
      </c>
      <c r="N86" s="24">
        <v>986000</v>
      </c>
      <c r="O86" s="24">
        <v>720000</v>
      </c>
      <c r="P86" s="24">
        <v>986000</v>
      </c>
      <c r="Q86" s="24">
        <v>1026000</v>
      </c>
      <c r="R86" s="24">
        <v>1360000</v>
      </c>
      <c r="S86" s="24">
        <v>1800000</v>
      </c>
      <c r="T86" s="24">
        <v>1824000</v>
      </c>
      <c r="U86" s="24">
        <v>1789000</v>
      </c>
      <c r="V86" s="24">
        <v>1536000</v>
      </c>
      <c r="W86" s="24">
        <v>1728000</v>
      </c>
      <c r="X86" s="24">
        <v>1474000</v>
      </c>
      <c r="Y86" s="24">
        <v>1484000</v>
      </c>
      <c r="Z86" s="24">
        <v>1820000</v>
      </c>
      <c r="AA86" s="24">
        <v>1505000</v>
      </c>
      <c r="AB86" s="24">
        <v>1394000</v>
      </c>
      <c r="AC86" s="24">
        <v>1206000</v>
      </c>
      <c r="AD86" s="24">
        <v>1260000</v>
      </c>
      <c r="AE86" s="24">
        <v>1558000</v>
      </c>
      <c r="AF86" s="24">
        <v>1419000</v>
      </c>
      <c r="AG86" s="24">
        <v>0</v>
      </c>
      <c r="AH86" s="24">
        <v>0</v>
      </c>
      <c r="AI86" s="24">
        <v>0</v>
      </c>
      <c r="AJ86" s="24">
        <v>0</v>
      </c>
      <c r="AK86" s="24">
        <v>0</v>
      </c>
      <c r="AL86" s="24">
        <v>0</v>
      </c>
      <c r="AM86" s="24">
        <v>0</v>
      </c>
      <c r="AN86" s="24">
        <v>0</v>
      </c>
      <c r="AO86" s="24">
        <v>0</v>
      </c>
      <c r="AP86" s="24">
        <v>0</v>
      </c>
      <c r="AQ86" s="24">
        <v>0</v>
      </c>
      <c r="AR86" s="24">
        <v>0</v>
      </c>
      <c r="AS86" s="24">
        <v>0</v>
      </c>
      <c r="AT86" s="24">
        <v>0</v>
      </c>
      <c r="AU86" s="24">
        <v>0</v>
      </c>
      <c r="AV86" s="24">
        <v>0</v>
      </c>
    </row>
    <row r="87" spans="1:48" x14ac:dyDescent="0.25">
      <c r="A87" s="1"/>
      <c r="B87" s="23" t="s">
        <v>16</v>
      </c>
      <c r="C87" s="21" t="s">
        <v>197</v>
      </c>
      <c r="D87" s="26">
        <v>0</v>
      </c>
      <c r="E87" s="26">
        <v>0</v>
      </c>
      <c r="F87" s="26">
        <v>0</v>
      </c>
      <c r="G87" s="26">
        <v>0</v>
      </c>
      <c r="H87" s="26">
        <v>0</v>
      </c>
      <c r="I87" s="26">
        <v>0</v>
      </c>
      <c r="J87" s="26">
        <v>0</v>
      </c>
      <c r="K87" s="26">
        <v>0</v>
      </c>
      <c r="L87" s="26">
        <v>0</v>
      </c>
      <c r="M87" s="26">
        <v>0</v>
      </c>
      <c r="N87" s="26">
        <v>5.85</v>
      </c>
      <c r="O87" s="26">
        <v>11</v>
      </c>
      <c r="P87" s="26">
        <v>7.8</v>
      </c>
      <c r="Q87" s="26">
        <v>4.0999999999999996</v>
      </c>
      <c r="R87" s="26">
        <v>7.65</v>
      </c>
      <c r="S87" s="26">
        <v>7.7</v>
      </c>
      <c r="T87" s="26">
        <v>10.6</v>
      </c>
      <c r="U87" s="26">
        <v>6.7</v>
      </c>
      <c r="V87" s="26">
        <v>17.2</v>
      </c>
      <c r="W87" s="26">
        <v>8.15</v>
      </c>
      <c r="X87" s="26">
        <v>9.4</v>
      </c>
      <c r="Y87" s="26">
        <v>12.6</v>
      </c>
      <c r="Z87" s="26">
        <v>6</v>
      </c>
      <c r="AA87" s="26">
        <v>13.3</v>
      </c>
      <c r="AB87" s="26">
        <v>8.5500000000000007</v>
      </c>
      <c r="AC87" s="26">
        <v>9.25</v>
      </c>
      <c r="AD87" s="26">
        <v>9.1999999999999993</v>
      </c>
      <c r="AE87" s="26">
        <v>9.52</v>
      </c>
      <c r="AF87" s="26">
        <v>9.44</v>
      </c>
      <c r="AG87" s="26">
        <v>0</v>
      </c>
      <c r="AH87" s="26">
        <v>0</v>
      </c>
      <c r="AI87" s="26">
        <v>0</v>
      </c>
      <c r="AJ87" s="26">
        <v>0</v>
      </c>
      <c r="AK87" s="26">
        <v>0</v>
      </c>
      <c r="AL87" s="26">
        <v>0</v>
      </c>
      <c r="AM87" s="26">
        <v>0</v>
      </c>
      <c r="AN87" s="26">
        <v>0</v>
      </c>
      <c r="AO87" s="26">
        <v>0</v>
      </c>
      <c r="AP87" s="26">
        <v>0</v>
      </c>
      <c r="AQ87" s="26">
        <v>0</v>
      </c>
      <c r="AR87" s="26">
        <v>0</v>
      </c>
      <c r="AS87" s="26">
        <v>0</v>
      </c>
      <c r="AT87" s="26">
        <v>0</v>
      </c>
      <c r="AU87" s="26">
        <v>0</v>
      </c>
      <c r="AV87" s="26">
        <v>0</v>
      </c>
    </row>
    <row r="88" spans="1:48" ht="15.75" thickBot="1" x14ac:dyDescent="0.3">
      <c r="A88" s="1"/>
      <c r="B88" s="27"/>
      <c r="C88" s="29"/>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row>
    <row r="89" spans="1:48" x14ac:dyDescent="0.25">
      <c r="A89" s="1"/>
      <c r="B89" s="1"/>
      <c r="C89" s="2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row>
  </sheetData>
  <sheetProtection sheet="1" objects="1" scenarios="1"/>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V91"/>
  <sheetViews>
    <sheetView zoomScaleNormal="100" workbookViewId="0">
      <pane xSplit="3" ySplit="2" topLeftCell="AN3" activePane="bottomRight" state="frozen"/>
      <selection activeCell="AT1" sqref="AT1:AU2"/>
      <selection pane="topRight" activeCell="AT1" sqref="AT1:AU2"/>
      <selection pane="bottomLeft" activeCell="AT1" sqref="AT1:AU2"/>
      <selection pane="bottomRight" activeCell="A3" sqref="A3"/>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8" t="s">
        <v>6</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row>
    <row r="2" spans="1:48" x14ac:dyDescent="0.25">
      <c r="A2" s="13"/>
      <c r="B2" s="15" t="str">
        <f>+TOC!A90&amp;" Livestock and Dairy"</f>
        <v>Kansas Livestock and Dairy</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x14ac:dyDescent="0.2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2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row>
    <row r="5" spans="1:48" x14ac:dyDescent="0.25">
      <c r="A5" s="1"/>
      <c r="B5" s="15" t="str">
        <f>+TOC!A90&amp;" Cattle and Calves"</f>
        <v>Kansas Cattle and Calves</v>
      </c>
      <c r="C5" s="16"/>
      <c r="D5" s="15">
        <v>1990</v>
      </c>
      <c r="E5" s="15">
        <v>1991</v>
      </c>
      <c r="F5" s="15">
        <v>1992</v>
      </c>
      <c r="G5" s="15">
        <v>1993</v>
      </c>
      <c r="H5" s="15">
        <v>1994</v>
      </c>
      <c r="I5" s="15">
        <v>1995</v>
      </c>
      <c r="J5" s="15">
        <v>1996</v>
      </c>
      <c r="K5" s="15">
        <v>1997</v>
      </c>
      <c r="L5" s="15">
        <v>1998</v>
      </c>
      <c r="M5" s="15">
        <v>1999</v>
      </c>
      <c r="N5" s="15">
        <v>2000</v>
      </c>
      <c r="O5" s="15">
        <v>2001</v>
      </c>
      <c r="P5" s="15">
        <v>2002</v>
      </c>
      <c r="Q5" s="15">
        <v>2003</v>
      </c>
      <c r="R5" s="15">
        <v>2004</v>
      </c>
      <c r="S5" s="15">
        <v>2005</v>
      </c>
      <c r="T5" s="15">
        <v>2006</v>
      </c>
      <c r="U5" s="15">
        <v>2007</v>
      </c>
      <c r="V5" s="15">
        <v>2008</v>
      </c>
      <c r="W5" s="15">
        <v>2009</v>
      </c>
      <c r="X5" s="15">
        <v>2010</v>
      </c>
      <c r="Y5" s="15">
        <v>2011</v>
      </c>
      <c r="Z5" s="15">
        <v>2012</v>
      </c>
      <c r="AA5" s="15">
        <v>2013</v>
      </c>
      <c r="AB5" s="15">
        <v>2014</v>
      </c>
      <c r="AC5" s="15">
        <v>2015</v>
      </c>
      <c r="AD5" s="15">
        <v>2016</v>
      </c>
      <c r="AE5" s="15">
        <v>2017</v>
      </c>
      <c r="AF5" s="15">
        <v>2018</v>
      </c>
      <c r="AG5" s="15">
        <v>2019</v>
      </c>
      <c r="AH5" s="15">
        <v>2020</v>
      </c>
      <c r="AI5" s="15">
        <v>2021</v>
      </c>
      <c r="AJ5" s="15">
        <v>2022</v>
      </c>
      <c r="AK5" s="15">
        <v>2023</v>
      </c>
      <c r="AL5" s="15">
        <v>2024</v>
      </c>
      <c r="AM5" s="15">
        <v>2025</v>
      </c>
      <c r="AN5" s="15">
        <v>2026</v>
      </c>
      <c r="AO5" s="15">
        <v>2027</v>
      </c>
      <c r="AP5" s="15">
        <v>2028</v>
      </c>
      <c r="AQ5" s="15">
        <v>2029</v>
      </c>
      <c r="AR5" s="15">
        <v>2030</v>
      </c>
      <c r="AS5" s="15">
        <v>2031</v>
      </c>
      <c r="AT5" s="15">
        <v>2032</v>
      </c>
      <c r="AU5" s="15">
        <v>2033</v>
      </c>
      <c r="AV5" s="15">
        <v>2034</v>
      </c>
    </row>
    <row r="6" spans="1:48" ht="15.75" thickBot="1" x14ac:dyDescent="0.3">
      <c r="A6" s="1"/>
      <c r="B6" s="19"/>
      <c r="C6" s="20" t="s">
        <v>7</v>
      </c>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48" x14ac:dyDescent="0.25">
      <c r="A7" s="1"/>
      <c r="B7" s="30"/>
      <c r="C7" s="3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row>
    <row r="8" spans="1:48" x14ac:dyDescent="0.25">
      <c r="A8" s="1"/>
      <c r="B8" s="22" t="s">
        <v>33</v>
      </c>
      <c r="C8" s="2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row>
    <row r="9" spans="1:48" x14ac:dyDescent="0.25">
      <c r="A9" s="1"/>
      <c r="B9" s="23" t="s">
        <v>34</v>
      </c>
      <c r="C9" s="21" t="s">
        <v>35</v>
      </c>
      <c r="D9" s="32">
        <v>5600</v>
      </c>
      <c r="E9" s="32">
        <v>5650</v>
      </c>
      <c r="F9" s="32">
        <v>5650</v>
      </c>
      <c r="G9" s="32">
        <v>5900</v>
      </c>
      <c r="H9" s="32">
        <v>6050</v>
      </c>
      <c r="I9" s="32">
        <v>6300</v>
      </c>
      <c r="J9" s="32">
        <v>6550</v>
      </c>
      <c r="K9" s="32">
        <v>6600</v>
      </c>
      <c r="L9" s="32">
        <v>6550</v>
      </c>
      <c r="M9" s="32">
        <v>6550</v>
      </c>
      <c r="N9" s="32">
        <v>6600</v>
      </c>
      <c r="O9" s="32">
        <v>6700</v>
      </c>
      <c r="P9" s="32">
        <v>6600</v>
      </c>
      <c r="Q9" s="32">
        <v>6350</v>
      </c>
      <c r="R9" s="32">
        <v>6650</v>
      </c>
      <c r="S9" s="32">
        <v>6600</v>
      </c>
      <c r="T9" s="32">
        <v>6650</v>
      </c>
      <c r="U9" s="32">
        <v>6400</v>
      </c>
      <c r="V9" s="32">
        <v>6650</v>
      </c>
      <c r="W9" s="32">
        <v>6300</v>
      </c>
      <c r="X9" s="32">
        <v>6000</v>
      </c>
      <c r="Y9" s="32">
        <v>6300</v>
      </c>
      <c r="Z9" s="32">
        <v>6150</v>
      </c>
      <c r="AA9" s="32">
        <v>5850</v>
      </c>
      <c r="AB9" s="32">
        <v>5800</v>
      </c>
      <c r="AC9" s="32">
        <v>5900</v>
      </c>
      <c r="AD9" s="32">
        <v>6250</v>
      </c>
      <c r="AE9" s="32">
        <v>6400</v>
      </c>
      <c r="AF9" s="32">
        <v>6300</v>
      </c>
      <c r="AG9" s="32">
        <v>6400</v>
      </c>
      <c r="AH9" s="32">
        <v>6400</v>
      </c>
      <c r="AI9" s="32">
        <v>6550</v>
      </c>
      <c r="AJ9" s="32">
        <v>6500</v>
      </c>
      <c r="AK9" s="32">
        <v>6200</v>
      </c>
      <c r="AL9" s="32">
        <v>6150</v>
      </c>
      <c r="AM9" s="32">
        <v>5950</v>
      </c>
      <c r="AN9" s="32">
        <v>5834.8429379978843</v>
      </c>
      <c r="AO9" s="32">
        <v>5751.6251331366757</v>
      </c>
      <c r="AP9" s="32">
        <v>5674.5642780964035</v>
      </c>
      <c r="AQ9" s="32">
        <v>5591.7652331394083</v>
      </c>
      <c r="AR9" s="32">
        <v>5536.030788342594</v>
      </c>
      <c r="AS9" s="32">
        <v>5500.6274857559956</v>
      </c>
      <c r="AT9" s="32">
        <v>5480.4363333503716</v>
      </c>
      <c r="AU9" s="32">
        <v>5472.7621697063832</v>
      </c>
      <c r="AV9" s="32">
        <v>5474.8083060919271</v>
      </c>
    </row>
    <row r="10" spans="1:48" x14ac:dyDescent="0.25">
      <c r="A10" s="1"/>
      <c r="B10" s="33" t="s">
        <v>36</v>
      </c>
      <c r="C10" s="21" t="s">
        <v>35</v>
      </c>
      <c r="D10" s="32">
        <v>1362</v>
      </c>
      <c r="E10" s="32">
        <v>1322</v>
      </c>
      <c r="F10" s="32">
        <v>1345</v>
      </c>
      <c r="G10" s="32">
        <v>1355</v>
      </c>
      <c r="H10" s="32">
        <v>1473</v>
      </c>
      <c r="I10" s="32">
        <v>1509</v>
      </c>
      <c r="J10" s="32">
        <v>1497</v>
      </c>
      <c r="K10" s="32">
        <v>1509</v>
      </c>
      <c r="L10" s="32">
        <v>1461</v>
      </c>
      <c r="M10" s="32">
        <v>1506</v>
      </c>
      <c r="N10" s="32">
        <v>1492</v>
      </c>
      <c r="O10" s="32">
        <v>1524</v>
      </c>
      <c r="P10" s="32">
        <v>1504</v>
      </c>
      <c r="Q10" s="32">
        <v>1518</v>
      </c>
      <c r="R10" s="32">
        <v>1550</v>
      </c>
      <c r="S10" s="32">
        <v>1530</v>
      </c>
      <c r="T10" s="32">
        <v>1550</v>
      </c>
      <c r="U10" s="32">
        <v>1500</v>
      </c>
      <c r="V10" s="32">
        <v>1505</v>
      </c>
      <c r="W10" s="32">
        <v>1505</v>
      </c>
      <c r="X10" s="32">
        <v>1434</v>
      </c>
      <c r="Y10" s="32">
        <v>1478</v>
      </c>
      <c r="Z10" s="32">
        <v>1497</v>
      </c>
      <c r="AA10" s="32">
        <v>1328</v>
      </c>
      <c r="AB10" s="32">
        <v>1414</v>
      </c>
      <c r="AC10" s="32">
        <v>1427</v>
      </c>
      <c r="AD10" s="32">
        <v>1488</v>
      </c>
      <c r="AE10" s="32">
        <v>1570</v>
      </c>
      <c r="AF10" s="32">
        <v>1504</v>
      </c>
      <c r="AG10" s="32">
        <v>1529</v>
      </c>
      <c r="AH10" s="32">
        <v>1443</v>
      </c>
      <c r="AI10" s="32">
        <v>1457</v>
      </c>
      <c r="AJ10" s="32">
        <v>1421</v>
      </c>
      <c r="AK10" s="32">
        <v>1315</v>
      </c>
      <c r="AL10" s="32">
        <v>1235</v>
      </c>
      <c r="AM10" s="32">
        <v>1230</v>
      </c>
      <c r="AN10" s="32">
        <v>1331.3817916496382</v>
      </c>
      <c r="AO10" s="32">
        <v>1375.2632407097369</v>
      </c>
      <c r="AP10" s="32">
        <v>1406.2283382587743</v>
      </c>
      <c r="AQ10" s="32">
        <v>1447.8823032438836</v>
      </c>
      <c r="AR10" s="32">
        <v>1484.5353025961049</v>
      </c>
      <c r="AS10" s="32">
        <v>1500.7896866520143</v>
      </c>
      <c r="AT10" s="32">
        <v>1499.1234942897672</v>
      </c>
      <c r="AU10" s="32">
        <v>1482.3578756815807</v>
      </c>
      <c r="AV10" s="32">
        <v>1454.0431454085046</v>
      </c>
    </row>
    <row r="11" spans="1:48" x14ac:dyDescent="0.25">
      <c r="A11" s="1"/>
      <c r="B11" s="33" t="s">
        <v>37</v>
      </c>
      <c r="C11" s="21" t="s">
        <v>35</v>
      </c>
      <c r="D11" s="32">
        <v>98</v>
      </c>
      <c r="E11" s="32">
        <v>98</v>
      </c>
      <c r="F11" s="32">
        <v>95</v>
      </c>
      <c r="G11" s="32">
        <v>85</v>
      </c>
      <c r="H11" s="32">
        <v>77</v>
      </c>
      <c r="I11" s="32">
        <v>81</v>
      </c>
      <c r="J11" s="32">
        <v>83</v>
      </c>
      <c r="K11" s="32">
        <v>81</v>
      </c>
      <c r="L11" s="32">
        <v>79</v>
      </c>
      <c r="M11" s="32">
        <v>84</v>
      </c>
      <c r="N11" s="32">
        <v>88</v>
      </c>
      <c r="O11" s="32">
        <v>96</v>
      </c>
      <c r="P11" s="32">
        <v>96</v>
      </c>
      <c r="Q11" s="32">
        <v>112</v>
      </c>
      <c r="R11" s="32">
        <v>110</v>
      </c>
      <c r="S11" s="32">
        <v>110</v>
      </c>
      <c r="T11" s="32">
        <v>110</v>
      </c>
      <c r="U11" s="32">
        <v>110</v>
      </c>
      <c r="V11" s="32">
        <v>115</v>
      </c>
      <c r="W11" s="32">
        <v>125</v>
      </c>
      <c r="X11" s="32">
        <v>116</v>
      </c>
      <c r="Y11" s="32">
        <v>122</v>
      </c>
      <c r="Z11" s="32">
        <v>123</v>
      </c>
      <c r="AA11" s="32">
        <v>132</v>
      </c>
      <c r="AB11" s="32">
        <v>136</v>
      </c>
      <c r="AC11" s="32">
        <v>143</v>
      </c>
      <c r="AD11" s="32">
        <v>142</v>
      </c>
      <c r="AE11" s="32">
        <v>150</v>
      </c>
      <c r="AF11" s="32">
        <v>156</v>
      </c>
      <c r="AG11" s="32">
        <v>161</v>
      </c>
      <c r="AH11" s="32">
        <v>167</v>
      </c>
      <c r="AI11" s="32">
        <v>173</v>
      </c>
      <c r="AJ11" s="32">
        <v>169</v>
      </c>
      <c r="AK11" s="32">
        <v>175</v>
      </c>
      <c r="AL11" s="32">
        <v>175</v>
      </c>
      <c r="AM11" s="32">
        <v>180</v>
      </c>
      <c r="AN11" s="32">
        <v>186.55274918827547</v>
      </c>
      <c r="AO11" s="32">
        <v>190.59934762499279</v>
      </c>
      <c r="AP11" s="32">
        <v>191.93870949066766</v>
      </c>
      <c r="AQ11" s="32">
        <v>193.26783059224758</v>
      </c>
      <c r="AR11" s="32">
        <v>194.95233906038007</v>
      </c>
      <c r="AS11" s="32">
        <v>196.96465603866287</v>
      </c>
      <c r="AT11" s="32">
        <v>199.220898238811</v>
      </c>
      <c r="AU11" s="32">
        <v>201.70101618323849</v>
      </c>
      <c r="AV11" s="32">
        <v>204.39774684141688</v>
      </c>
    </row>
    <row r="12" spans="1:48" x14ac:dyDescent="0.25">
      <c r="A12" s="1"/>
      <c r="B12" s="33"/>
      <c r="C12" s="21"/>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1"/>
      <c r="AJ12" s="1"/>
      <c r="AK12" s="1"/>
      <c r="AL12" s="1"/>
      <c r="AM12" s="1"/>
      <c r="AN12" s="1"/>
      <c r="AO12" s="1"/>
      <c r="AP12" s="1"/>
      <c r="AQ12" s="1"/>
      <c r="AR12" s="1"/>
      <c r="AS12" s="1"/>
      <c r="AT12" s="1"/>
      <c r="AU12" s="1"/>
      <c r="AV12" s="1"/>
    </row>
    <row r="13" spans="1:48" x14ac:dyDescent="0.25">
      <c r="A13" s="1"/>
      <c r="B13" s="23" t="s">
        <v>38</v>
      </c>
      <c r="C13" s="21" t="s">
        <v>39</v>
      </c>
      <c r="D13" s="34">
        <v>0.92465753424657537</v>
      </c>
      <c r="E13" s="34">
        <v>0.93661971830985913</v>
      </c>
      <c r="F13" s="34">
        <v>0.9375</v>
      </c>
      <c r="G13" s="34">
        <v>0.96527777777777779</v>
      </c>
      <c r="H13" s="34">
        <v>0.93548387096774188</v>
      </c>
      <c r="I13" s="34">
        <v>0.91823899371069184</v>
      </c>
      <c r="J13" s="34">
        <v>0.92405063291139244</v>
      </c>
      <c r="K13" s="34">
        <v>0.89937106918238996</v>
      </c>
      <c r="L13" s="34">
        <v>0.94155844155844159</v>
      </c>
      <c r="M13" s="34">
        <v>0.91194968553459121</v>
      </c>
      <c r="N13" s="34">
        <v>0.93670886075949367</v>
      </c>
      <c r="O13" s="34">
        <v>0.9135802469135802</v>
      </c>
      <c r="P13" s="34">
        <v>0.94374999999999998</v>
      </c>
      <c r="Q13" s="34">
        <v>0.95092024539877296</v>
      </c>
      <c r="R13" s="34">
        <v>0.89156626506024095</v>
      </c>
      <c r="S13" s="34">
        <v>0.90853658536585369</v>
      </c>
      <c r="T13" s="34">
        <v>0.87349397590361444</v>
      </c>
      <c r="U13" s="34">
        <v>0.91304347826086951</v>
      </c>
      <c r="V13" s="34">
        <v>0.88271604938271608</v>
      </c>
      <c r="W13" s="34">
        <v>0.85276073619631898</v>
      </c>
      <c r="X13" s="34">
        <v>0.91612903225806452</v>
      </c>
      <c r="Y13" s="34">
        <v>0.89375000000000004</v>
      </c>
      <c r="Z13" s="34">
        <v>0.77777777777777779</v>
      </c>
      <c r="AA13" s="34">
        <v>0.87671232876712324</v>
      </c>
      <c r="AB13" s="34">
        <v>0.82580645161290323</v>
      </c>
      <c r="AC13" s="34">
        <v>0.84713375796178347</v>
      </c>
      <c r="AD13" s="34">
        <v>0.90797546012269936</v>
      </c>
      <c r="AE13" s="34">
        <v>0.83139534883720934</v>
      </c>
      <c r="AF13" s="34">
        <v>0.90361445783132532</v>
      </c>
      <c r="AG13" s="34">
        <v>0.84615384615384615</v>
      </c>
      <c r="AH13" s="34">
        <v>0.92546583850931674</v>
      </c>
      <c r="AI13" s="34">
        <v>0.85889570552147243</v>
      </c>
      <c r="AJ13" s="34">
        <v>0.86163522012578619</v>
      </c>
      <c r="AK13" s="34">
        <v>0.86577181208053688</v>
      </c>
      <c r="AL13" s="34">
        <v>0.92198581560283688</v>
      </c>
      <c r="AM13" s="34">
        <v>0.95319779976461538</v>
      </c>
      <c r="AN13" s="34">
        <v>0.95440978392639397</v>
      </c>
      <c r="AO13" s="34">
        <v>0.95562176808817245</v>
      </c>
      <c r="AP13" s="34">
        <v>0.95683375224995104</v>
      </c>
      <c r="AQ13" s="34">
        <v>0.95804573641172952</v>
      </c>
      <c r="AR13" s="34">
        <v>0.95925772057350811</v>
      </c>
      <c r="AS13" s="34">
        <v>0.96046970473528659</v>
      </c>
      <c r="AT13" s="34">
        <v>0.96168168889706518</v>
      </c>
      <c r="AU13" s="34">
        <v>0.96289367305884366</v>
      </c>
      <c r="AV13" s="34">
        <v>0.96410565722062225</v>
      </c>
    </row>
    <row r="14" spans="1:48" x14ac:dyDescent="0.25">
      <c r="A14" s="1"/>
      <c r="B14" s="33"/>
      <c r="C14" s="21"/>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1"/>
      <c r="AJ14" s="1"/>
      <c r="AK14" s="1"/>
      <c r="AL14" s="1"/>
      <c r="AM14" s="1"/>
      <c r="AN14" s="1"/>
      <c r="AO14" s="1"/>
      <c r="AP14" s="1"/>
      <c r="AQ14" s="1"/>
      <c r="AR14" s="1"/>
      <c r="AS14" s="1"/>
      <c r="AT14" s="1"/>
      <c r="AU14" s="1"/>
      <c r="AV14" s="1"/>
    </row>
    <row r="15" spans="1:48" x14ac:dyDescent="0.25">
      <c r="A15" s="1"/>
      <c r="B15" s="23" t="s">
        <v>40</v>
      </c>
      <c r="C15" s="21" t="s">
        <v>35</v>
      </c>
      <c r="D15" s="32">
        <v>1350</v>
      </c>
      <c r="E15" s="32">
        <v>1330</v>
      </c>
      <c r="F15" s="32">
        <v>1350</v>
      </c>
      <c r="G15" s="32">
        <v>1390</v>
      </c>
      <c r="H15" s="32">
        <v>1450</v>
      </c>
      <c r="I15" s="32">
        <v>1460</v>
      </c>
      <c r="J15" s="32">
        <v>1460</v>
      </c>
      <c r="K15" s="32">
        <v>1430</v>
      </c>
      <c r="L15" s="32">
        <v>1450</v>
      </c>
      <c r="M15" s="32">
        <v>1450</v>
      </c>
      <c r="N15" s="32">
        <v>1480</v>
      </c>
      <c r="O15" s="32">
        <v>1480</v>
      </c>
      <c r="P15" s="32">
        <v>1510</v>
      </c>
      <c r="Q15" s="32">
        <v>1550</v>
      </c>
      <c r="R15" s="32">
        <v>1480</v>
      </c>
      <c r="S15" s="32">
        <v>1490</v>
      </c>
      <c r="T15" s="32">
        <v>1450</v>
      </c>
      <c r="U15" s="32">
        <v>1470</v>
      </c>
      <c r="V15" s="32">
        <v>1430</v>
      </c>
      <c r="W15" s="32">
        <v>1390</v>
      </c>
      <c r="X15" s="32">
        <v>1420</v>
      </c>
      <c r="Y15" s="32">
        <v>1430</v>
      </c>
      <c r="Z15" s="32">
        <v>1260</v>
      </c>
      <c r="AA15" s="32">
        <v>1280</v>
      </c>
      <c r="AB15" s="32">
        <v>1280</v>
      </c>
      <c r="AC15" s="32">
        <v>1330</v>
      </c>
      <c r="AD15" s="32">
        <v>1480</v>
      </c>
      <c r="AE15" s="32">
        <v>1430</v>
      </c>
      <c r="AF15" s="32">
        <v>1500</v>
      </c>
      <c r="AG15" s="32">
        <v>1430</v>
      </c>
      <c r="AH15" s="32">
        <v>1490</v>
      </c>
      <c r="AI15" s="32">
        <v>1400</v>
      </c>
      <c r="AJ15" s="32">
        <v>1370</v>
      </c>
      <c r="AK15" s="32">
        <v>1290</v>
      </c>
      <c r="AL15" s="32">
        <v>1300</v>
      </c>
      <c r="AM15" s="32">
        <v>1344.0088976681077</v>
      </c>
      <c r="AN15" s="32">
        <v>1448.7315771355231</v>
      </c>
      <c r="AO15" s="32">
        <v>1496.3723752475564</v>
      </c>
      <c r="AP15" s="32">
        <v>1529.1801730203251</v>
      </c>
      <c r="AQ15" s="32">
        <v>1572.2968885332448</v>
      </c>
      <c r="AR15" s="32">
        <v>1611.0614868667767</v>
      </c>
      <c r="AS15" s="32">
        <v>1630.6416122371654</v>
      </c>
      <c r="AT15" s="32">
        <v>1633.2667037357435</v>
      </c>
      <c r="AU15" s="32">
        <v>1621.5696520351216</v>
      </c>
      <c r="AV15" s="32">
        <v>1598.9122463841657</v>
      </c>
    </row>
    <row r="16" spans="1:48" x14ac:dyDescent="0.25">
      <c r="A16" s="1"/>
      <c r="B16" s="23" t="s">
        <v>41</v>
      </c>
      <c r="C16" s="21" t="s">
        <v>35</v>
      </c>
      <c r="D16" s="32">
        <v>3865</v>
      </c>
      <c r="E16" s="32">
        <v>3715</v>
      </c>
      <c r="F16" s="32">
        <v>4090</v>
      </c>
      <c r="G16" s="32">
        <v>3950</v>
      </c>
      <c r="H16" s="32">
        <v>4150</v>
      </c>
      <c r="I16" s="32">
        <v>4250</v>
      </c>
      <c r="J16" s="32">
        <v>4237</v>
      </c>
      <c r="K16" s="32">
        <v>4400</v>
      </c>
      <c r="L16" s="32">
        <v>4200</v>
      </c>
      <c r="M16" s="32">
        <v>4450</v>
      </c>
      <c r="N16" s="32">
        <v>4586</v>
      </c>
      <c r="O16" s="32">
        <v>4195</v>
      </c>
      <c r="P16" s="32">
        <v>4150</v>
      </c>
      <c r="Q16" s="32">
        <v>4580</v>
      </c>
      <c r="R16" s="32">
        <v>4200</v>
      </c>
      <c r="S16" s="32">
        <v>4230</v>
      </c>
      <c r="T16" s="32">
        <v>4110</v>
      </c>
      <c r="U16" s="32">
        <v>4380</v>
      </c>
      <c r="V16" s="32">
        <v>3695</v>
      </c>
      <c r="W16" s="32">
        <v>3600</v>
      </c>
      <c r="X16" s="32">
        <v>4400</v>
      </c>
      <c r="Y16" s="32">
        <v>3750</v>
      </c>
      <c r="Z16" s="32">
        <v>3570</v>
      </c>
      <c r="AA16" s="32">
        <v>3560</v>
      </c>
      <c r="AB16" s="32">
        <v>3485</v>
      </c>
      <c r="AC16" s="32">
        <v>3630</v>
      </c>
      <c r="AD16" s="32">
        <v>3705</v>
      </c>
      <c r="AE16" s="32">
        <v>3840</v>
      </c>
      <c r="AF16" s="32">
        <v>4100</v>
      </c>
      <c r="AG16" s="32">
        <v>4200</v>
      </c>
      <c r="AH16" s="32">
        <v>4365</v>
      </c>
      <c r="AI16" s="32">
        <v>4605</v>
      </c>
      <c r="AJ16" s="32">
        <v>4450</v>
      </c>
      <c r="AK16" s="32">
        <v>4580</v>
      </c>
      <c r="AL16" s="32">
        <v>4330</v>
      </c>
      <c r="AM16" s="32">
        <v>4568.333333333333</v>
      </c>
      <c r="AN16" s="32">
        <v>4577.333333333333</v>
      </c>
      <c r="AO16" s="32">
        <v>4586.333333333333</v>
      </c>
      <c r="AP16" s="32">
        <v>4595.333333333333</v>
      </c>
      <c r="AQ16" s="32">
        <v>4604.333333333333</v>
      </c>
      <c r="AR16" s="32">
        <v>4613.333333333333</v>
      </c>
      <c r="AS16" s="32">
        <v>4622.333333333333</v>
      </c>
      <c r="AT16" s="32">
        <v>4631.333333333333</v>
      </c>
      <c r="AU16" s="32">
        <v>4640.333333333333</v>
      </c>
      <c r="AV16" s="32">
        <v>4649.333333333333</v>
      </c>
    </row>
    <row r="17" spans="1:48" x14ac:dyDescent="0.25">
      <c r="A17" s="1"/>
      <c r="B17" s="23" t="s">
        <v>42</v>
      </c>
      <c r="C17" s="21" t="s">
        <v>35</v>
      </c>
      <c r="D17" s="32">
        <v>5023</v>
      </c>
      <c r="E17" s="32">
        <v>4893</v>
      </c>
      <c r="F17" s="32">
        <v>5012</v>
      </c>
      <c r="G17" s="32">
        <v>4956</v>
      </c>
      <c r="H17" s="32">
        <v>5193</v>
      </c>
      <c r="I17" s="32">
        <v>5291</v>
      </c>
      <c r="J17" s="32">
        <v>5463</v>
      </c>
      <c r="K17" s="32">
        <v>5654</v>
      </c>
      <c r="L17" s="32">
        <v>5444</v>
      </c>
      <c r="M17" s="32">
        <v>5679</v>
      </c>
      <c r="N17" s="32">
        <v>5761.5</v>
      </c>
      <c r="O17" s="32">
        <v>5560.5</v>
      </c>
      <c r="P17" s="32">
        <v>5710.5</v>
      </c>
      <c r="Q17" s="32">
        <v>5610.5</v>
      </c>
      <c r="R17" s="32">
        <v>5510.5</v>
      </c>
      <c r="S17" s="32">
        <v>5460.5</v>
      </c>
      <c r="T17" s="32">
        <v>5605.5</v>
      </c>
      <c r="U17" s="32">
        <v>5350.5</v>
      </c>
      <c r="V17" s="32">
        <v>5270.5</v>
      </c>
      <c r="W17" s="32">
        <v>5110.5</v>
      </c>
      <c r="X17" s="32">
        <v>5310.5</v>
      </c>
      <c r="Y17" s="32">
        <v>5122</v>
      </c>
      <c r="Z17" s="32">
        <v>4917</v>
      </c>
      <c r="AA17" s="32">
        <v>4692</v>
      </c>
      <c r="AB17" s="32">
        <v>4452</v>
      </c>
      <c r="AC17" s="32">
        <v>4403</v>
      </c>
      <c r="AD17" s="32">
        <v>4813</v>
      </c>
      <c r="AE17" s="32">
        <v>5133</v>
      </c>
      <c r="AF17" s="32">
        <v>5258</v>
      </c>
      <c r="AG17" s="32">
        <v>5378</v>
      </c>
      <c r="AH17" s="32">
        <v>5483</v>
      </c>
      <c r="AI17" s="32">
        <v>5818</v>
      </c>
      <c r="AJ17" s="32">
        <v>5893</v>
      </c>
      <c r="AK17" s="32">
        <v>5693</v>
      </c>
      <c r="AL17" s="32">
        <v>5613</v>
      </c>
      <c r="AM17" s="32">
        <v>5813.2793213323575</v>
      </c>
      <c r="AN17" s="32">
        <v>5896.0365950591195</v>
      </c>
      <c r="AO17" s="32">
        <v>5947.8899290257705</v>
      </c>
      <c r="AP17" s="32">
        <v>5996.9725963586734</v>
      </c>
      <c r="AQ17" s="32">
        <v>6023.489038756742</v>
      </c>
      <c r="AR17" s="32">
        <v>6051.6768624904989</v>
      </c>
      <c r="AS17" s="32">
        <v>6065.6437860857668</v>
      </c>
      <c r="AT17" s="32">
        <v>6065.2963071616105</v>
      </c>
      <c r="AU17" s="32">
        <v>6053.3873157861626</v>
      </c>
      <c r="AV17" s="32">
        <v>6034.3235821908565</v>
      </c>
    </row>
    <row r="18" spans="1:48" x14ac:dyDescent="0.25">
      <c r="A18" s="1"/>
      <c r="B18" s="33" t="s">
        <v>43</v>
      </c>
      <c r="C18" s="21" t="s">
        <v>35</v>
      </c>
      <c r="D18" s="32">
        <v>5022</v>
      </c>
      <c r="E18" s="32">
        <v>4892</v>
      </c>
      <c r="F18" s="32">
        <v>5010</v>
      </c>
      <c r="G18" s="32">
        <v>4953</v>
      </c>
      <c r="H18" s="32">
        <v>5190</v>
      </c>
      <c r="I18" s="32">
        <v>5288</v>
      </c>
      <c r="J18" s="32">
        <v>5461</v>
      </c>
      <c r="K18" s="32">
        <v>5652</v>
      </c>
      <c r="L18" s="32">
        <v>5442</v>
      </c>
      <c r="M18" s="32">
        <v>5677</v>
      </c>
      <c r="N18" s="32">
        <v>5760</v>
      </c>
      <c r="O18" s="32">
        <v>5559</v>
      </c>
      <c r="P18" s="32">
        <v>5709</v>
      </c>
      <c r="Q18" s="32">
        <v>5609</v>
      </c>
      <c r="R18" s="32">
        <v>5509</v>
      </c>
      <c r="S18" s="32">
        <v>5459</v>
      </c>
      <c r="T18" s="32">
        <v>5604</v>
      </c>
      <c r="U18" s="32">
        <v>5349</v>
      </c>
      <c r="V18" s="32">
        <v>5269</v>
      </c>
      <c r="W18" s="32">
        <v>5109</v>
      </c>
      <c r="X18" s="32">
        <v>5309</v>
      </c>
      <c r="Y18" s="32">
        <v>5119</v>
      </c>
      <c r="Z18" s="32">
        <v>4914</v>
      </c>
      <c r="AA18" s="32">
        <v>4689</v>
      </c>
      <c r="AB18" s="32">
        <v>4449</v>
      </c>
      <c r="AC18" s="32">
        <v>4398</v>
      </c>
      <c r="AD18" s="32">
        <v>4809</v>
      </c>
      <c r="AE18" s="32">
        <v>5129</v>
      </c>
      <c r="AF18" s="32">
        <v>5254</v>
      </c>
      <c r="AG18" s="32">
        <v>5374</v>
      </c>
      <c r="AH18" s="32">
        <v>5479</v>
      </c>
      <c r="AI18" s="32">
        <v>5814</v>
      </c>
      <c r="AJ18" s="32">
        <v>5889</v>
      </c>
      <c r="AK18" s="32">
        <v>5689</v>
      </c>
      <c r="AL18" s="32">
        <v>5609</v>
      </c>
      <c r="AM18" s="32">
        <v>5809.0863854184863</v>
      </c>
      <c r="AN18" s="32">
        <v>5891.5212763067602</v>
      </c>
      <c r="AO18" s="32">
        <v>5943.267245636217</v>
      </c>
      <c r="AP18" s="32">
        <v>5992.3073954159381</v>
      </c>
      <c r="AQ18" s="32">
        <v>6018.73942586458</v>
      </c>
      <c r="AR18" s="32">
        <v>6046.8471520419798</v>
      </c>
      <c r="AS18" s="32">
        <v>6060.7768530594421</v>
      </c>
      <c r="AT18" s="32">
        <v>6060.4328270354445</v>
      </c>
      <c r="AU18" s="32">
        <v>6048.5617757699874</v>
      </c>
      <c r="AV18" s="32">
        <v>6029.560099099579</v>
      </c>
    </row>
    <row r="19" spans="1:48" x14ac:dyDescent="0.25">
      <c r="A19" s="1"/>
      <c r="B19" s="33" t="s">
        <v>44</v>
      </c>
      <c r="C19" s="21" t="s">
        <v>35</v>
      </c>
      <c r="D19" s="32">
        <v>1</v>
      </c>
      <c r="E19" s="32">
        <v>1</v>
      </c>
      <c r="F19" s="32">
        <v>2</v>
      </c>
      <c r="G19" s="32">
        <v>3</v>
      </c>
      <c r="H19" s="32">
        <v>3</v>
      </c>
      <c r="I19" s="32">
        <v>3</v>
      </c>
      <c r="J19" s="32">
        <v>2</v>
      </c>
      <c r="K19" s="32">
        <v>2</v>
      </c>
      <c r="L19" s="32">
        <v>2</v>
      </c>
      <c r="M19" s="32">
        <v>2</v>
      </c>
      <c r="N19" s="32">
        <v>1.5</v>
      </c>
      <c r="O19" s="32">
        <v>1.5</v>
      </c>
      <c r="P19" s="32">
        <v>1.5</v>
      </c>
      <c r="Q19" s="32">
        <v>1.5</v>
      </c>
      <c r="R19" s="32">
        <v>1.5</v>
      </c>
      <c r="S19" s="32">
        <v>1.5</v>
      </c>
      <c r="T19" s="32">
        <v>1.5</v>
      </c>
      <c r="U19" s="32">
        <v>1.5</v>
      </c>
      <c r="V19" s="32">
        <v>1.5</v>
      </c>
      <c r="W19" s="32">
        <v>1.5</v>
      </c>
      <c r="X19" s="32">
        <v>1.5</v>
      </c>
      <c r="Y19" s="32">
        <v>3</v>
      </c>
      <c r="Z19" s="32">
        <v>3</v>
      </c>
      <c r="AA19" s="32">
        <v>3</v>
      </c>
      <c r="AB19" s="32">
        <v>3</v>
      </c>
      <c r="AC19" s="32">
        <v>5</v>
      </c>
      <c r="AD19" s="32">
        <v>4</v>
      </c>
      <c r="AE19" s="32">
        <v>4</v>
      </c>
      <c r="AF19" s="32">
        <v>4</v>
      </c>
      <c r="AG19" s="32">
        <v>4</v>
      </c>
      <c r="AH19" s="32">
        <v>4</v>
      </c>
      <c r="AI19" s="32">
        <v>4</v>
      </c>
      <c r="AJ19" s="32">
        <v>4</v>
      </c>
      <c r="AK19" s="32">
        <v>4</v>
      </c>
      <c r="AL19" s="32">
        <v>4</v>
      </c>
      <c r="AM19" s="32">
        <v>4.1929359138708833</v>
      </c>
      <c r="AN19" s="32">
        <v>4.5153187523589846</v>
      </c>
      <c r="AO19" s="32">
        <v>4.6226833895533277</v>
      </c>
      <c r="AP19" s="32">
        <v>4.6652009427355914</v>
      </c>
      <c r="AQ19" s="32">
        <v>4.7496128921616227</v>
      </c>
      <c r="AR19" s="32">
        <v>4.8297104485188775</v>
      </c>
      <c r="AS19" s="32">
        <v>4.8669330263247943</v>
      </c>
      <c r="AT19" s="32">
        <v>4.8634801261659151</v>
      </c>
      <c r="AU19" s="32">
        <v>4.8255400161747817</v>
      </c>
      <c r="AV19" s="32">
        <v>4.7634830912776369</v>
      </c>
    </row>
    <row r="20" spans="1:48" x14ac:dyDescent="0.25">
      <c r="A20" s="1"/>
      <c r="B20" s="23" t="s">
        <v>45</v>
      </c>
      <c r="C20" s="21" t="s">
        <v>35</v>
      </c>
      <c r="D20" s="32">
        <v>2</v>
      </c>
      <c r="E20" s="32">
        <v>2</v>
      </c>
      <c r="F20" s="32">
        <v>6</v>
      </c>
      <c r="G20" s="32">
        <v>5</v>
      </c>
      <c r="H20" s="32">
        <v>7</v>
      </c>
      <c r="I20" s="32">
        <v>7</v>
      </c>
      <c r="J20" s="32">
        <v>6</v>
      </c>
      <c r="K20" s="32">
        <v>6</v>
      </c>
      <c r="L20" s="32">
        <v>6</v>
      </c>
      <c r="M20" s="32">
        <v>6</v>
      </c>
      <c r="N20" s="32">
        <v>4.5</v>
      </c>
      <c r="O20" s="32">
        <v>4.5</v>
      </c>
      <c r="P20" s="32">
        <v>4.5</v>
      </c>
      <c r="Q20" s="32">
        <v>4.5</v>
      </c>
      <c r="R20" s="32">
        <v>4.5</v>
      </c>
      <c r="S20" s="32">
        <v>4.5</v>
      </c>
      <c r="T20" s="32">
        <v>4.5</v>
      </c>
      <c r="U20" s="32">
        <v>4.5</v>
      </c>
      <c r="V20" s="32">
        <v>4.5</v>
      </c>
      <c r="W20" s="32">
        <v>4.5</v>
      </c>
      <c r="X20" s="32">
        <v>4.5</v>
      </c>
      <c r="Y20" s="32">
        <v>3</v>
      </c>
      <c r="Z20" s="32">
        <v>3</v>
      </c>
      <c r="AA20" s="32">
        <v>3</v>
      </c>
      <c r="AB20" s="32">
        <v>3</v>
      </c>
      <c r="AC20" s="32">
        <v>2</v>
      </c>
      <c r="AD20" s="32">
        <v>2</v>
      </c>
      <c r="AE20" s="32">
        <v>2</v>
      </c>
      <c r="AF20" s="32">
        <v>2</v>
      </c>
      <c r="AG20" s="32">
        <v>2</v>
      </c>
      <c r="AH20" s="32">
        <v>2</v>
      </c>
      <c r="AI20" s="32">
        <v>2</v>
      </c>
      <c r="AJ20" s="32">
        <v>2</v>
      </c>
      <c r="AK20" s="32">
        <v>2</v>
      </c>
      <c r="AL20" s="32">
        <v>2</v>
      </c>
      <c r="AM20" s="32">
        <v>2</v>
      </c>
      <c r="AN20" s="32">
        <v>2</v>
      </c>
      <c r="AO20" s="32">
        <v>2</v>
      </c>
      <c r="AP20" s="32">
        <v>2</v>
      </c>
      <c r="AQ20" s="32">
        <v>2</v>
      </c>
      <c r="AR20" s="32">
        <v>2</v>
      </c>
      <c r="AS20" s="32">
        <v>2</v>
      </c>
      <c r="AT20" s="32">
        <v>2</v>
      </c>
      <c r="AU20" s="32">
        <v>2</v>
      </c>
      <c r="AV20" s="32">
        <v>2</v>
      </c>
    </row>
    <row r="21" spans="1:48" x14ac:dyDescent="0.25">
      <c r="A21" s="1"/>
      <c r="B21" s="23" t="s">
        <v>46</v>
      </c>
      <c r="C21" s="21" t="s">
        <v>35</v>
      </c>
      <c r="D21" s="32">
        <v>140</v>
      </c>
      <c r="E21" s="32">
        <v>150</v>
      </c>
      <c r="F21" s="32">
        <v>172</v>
      </c>
      <c r="G21" s="32">
        <v>229</v>
      </c>
      <c r="H21" s="32">
        <v>150</v>
      </c>
      <c r="I21" s="32">
        <v>162</v>
      </c>
      <c r="J21" s="32">
        <v>178</v>
      </c>
      <c r="K21" s="32">
        <v>220</v>
      </c>
      <c r="L21" s="32">
        <v>200</v>
      </c>
      <c r="M21" s="32">
        <v>165</v>
      </c>
      <c r="N21" s="32">
        <v>200</v>
      </c>
      <c r="O21" s="32">
        <v>210</v>
      </c>
      <c r="P21" s="32">
        <v>195</v>
      </c>
      <c r="Q21" s="32">
        <v>215</v>
      </c>
      <c r="R21" s="32">
        <v>215</v>
      </c>
      <c r="S21" s="32">
        <v>205</v>
      </c>
      <c r="T21" s="32">
        <v>200</v>
      </c>
      <c r="U21" s="32">
        <v>245</v>
      </c>
      <c r="V21" s="32">
        <v>200</v>
      </c>
      <c r="W21" s="32">
        <v>175</v>
      </c>
      <c r="X21" s="32">
        <v>205</v>
      </c>
      <c r="Y21" s="32">
        <v>205</v>
      </c>
      <c r="Z21" s="32">
        <v>210</v>
      </c>
      <c r="AA21" s="32">
        <v>195</v>
      </c>
      <c r="AB21" s="32">
        <v>210</v>
      </c>
      <c r="AC21" s="32">
        <v>205</v>
      </c>
      <c r="AD21" s="32">
        <v>220</v>
      </c>
      <c r="AE21" s="32">
        <v>235</v>
      </c>
      <c r="AF21" s="32">
        <v>240</v>
      </c>
      <c r="AG21" s="32">
        <v>250</v>
      </c>
      <c r="AH21" s="32">
        <v>220</v>
      </c>
      <c r="AI21" s="32">
        <v>235</v>
      </c>
      <c r="AJ21" s="32">
        <v>225</v>
      </c>
      <c r="AK21" s="32">
        <v>225</v>
      </c>
      <c r="AL21" s="32">
        <v>215</v>
      </c>
      <c r="AM21" s="32">
        <v>212.21997167119923</v>
      </c>
      <c r="AN21" s="32">
        <v>211.24612027094616</v>
      </c>
      <c r="AO21" s="32">
        <v>209.8766345953924</v>
      </c>
      <c r="AP21" s="32">
        <v>208.33995495197993</v>
      </c>
      <c r="AQ21" s="32">
        <v>206.87562790665027</v>
      </c>
      <c r="AR21" s="32">
        <v>206.12126029620984</v>
      </c>
      <c r="AS21" s="32">
        <v>205.52231189035496</v>
      </c>
      <c r="AT21" s="32">
        <v>204.97789355145591</v>
      </c>
      <c r="AU21" s="32">
        <v>204.46953319674964</v>
      </c>
      <c r="AV21" s="32">
        <v>203.99301565472274</v>
      </c>
    </row>
    <row r="22" spans="1:48" x14ac:dyDescent="0.25">
      <c r="A22" s="1"/>
      <c r="B22" s="33" t="s">
        <v>43</v>
      </c>
      <c r="C22" s="21" t="s">
        <v>35</v>
      </c>
      <c r="D22" s="32">
        <v>60</v>
      </c>
      <c r="E22" s="32">
        <v>80</v>
      </c>
      <c r="F22" s="32">
        <v>97</v>
      </c>
      <c r="G22" s="32">
        <v>110</v>
      </c>
      <c r="H22" s="32">
        <v>80</v>
      </c>
      <c r="I22" s="32">
        <v>92</v>
      </c>
      <c r="J22" s="32">
        <v>108</v>
      </c>
      <c r="K22" s="32">
        <v>140</v>
      </c>
      <c r="L22" s="32">
        <v>115</v>
      </c>
      <c r="M22" s="32">
        <v>100</v>
      </c>
      <c r="N22" s="32">
        <v>130</v>
      </c>
      <c r="O22" s="32">
        <v>125</v>
      </c>
      <c r="P22" s="32">
        <v>120</v>
      </c>
      <c r="Q22" s="32">
        <v>135</v>
      </c>
      <c r="R22" s="32">
        <v>140</v>
      </c>
      <c r="S22" s="32">
        <v>135</v>
      </c>
      <c r="T22" s="32">
        <v>135</v>
      </c>
      <c r="U22" s="32">
        <v>155</v>
      </c>
      <c r="V22" s="32">
        <v>120</v>
      </c>
      <c r="W22" s="32">
        <v>110</v>
      </c>
      <c r="X22" s="32">
        <v>125</v>
      </c>
      <c r="Y22" s="32">
        <v>135</v>
      </c>
      <c r="Z22" s="32">
        <v>145</v>
      </c>
      <c r="AA22" s="32">
        <v>130</v>
      </c>
      <c r="AB22" s="32">
        <v>135</v>
      </c>
      <c r="AC22" s="32">
        <v>135</v>
      </c>
      <c r="AD22" s="32">
        <v>145</v>
      </c>
      <c r="AE22" s="32">
        <v>155</v>
      </c>
      <c r="AF22" s="32">
        <v>155</v>
      </c>
      <c r="AG22" s="32">
        <v>160</v>
      </c>
      <c r="AH22" s="32">
        <v>150</v>
      </c>
      <c r="AI22" s="32">
        <v>160</v>
      </c>
      <c r="AJ22" s="32">
        <v>155</v>
      </c>
      <c r="AK22" s="32">
        <v>160</v>
      </c>
      <c r="AL22" s="32">
        <v>150</v>
      </c>
      <c r="AM22" s="32">
        <v>144.2617325059494</v>
      </c>
      <c r="AN22" s="32">
        <v>137.65426415885386</v>
      </c>
      <c r="AO22" s="32">
        <v>133.72191426926366</v>
      </c>
      <c r="AP22" s="32">
        <v>130.42032022086065</v>
      </c>
      <c r="AQ22" s="32">
        <v>126.63650459444145</v>
      </c>
      <c r="AR22" s="32">
        <v>123.79677305691324</v>
      </c>
      <c r="AS22" s="32">
        <v>122.14450051278283</v>
      </c>
      <c r="AT22" s="32">
        <v>121.45886386254365</v>
      </c>
      <c r="AU22" s="32">
        <v>121.57975315102682</v>
      </c>
      <c r="AV22" s="32">
        <v>122.32210381496887</v>
      </c>
    </row>
    <row r="23" spans="1:48" x14ac:dyDescent="0.25">
      <c r="A23" s="1"/>
      <c r="B23" s="33" t="s">
        <v>44</v>
      </c>
      <c r="C23" s="21" t="s">
        <v>35</v>
      </c>
      <c r="D23" s="32">
        <v>80</v>
      </c>
      <c r="E23" s="32">
        <v>70</v>
      </c>
      <c r="F23" s="32">
        <v>75</v>
      </c>
      <c r="G23" s="32">
        <v>119</v>
      </c>
      <c r="H23" s="32">
        <v>70</v>
      </c>
      <c r="I23" s="32">
        <v>70</v>
      </c>
      <c r="J23" s="32">
        <v>70</v>
      </c>
      <c r="K23" s="32">
        <v>80</v>
      </c>
      <c r="L23" s="32">
        <v>85</v>
      </c>
      <c r="M23" s="32">
        <v>65</v>
      </c>
      <c r="N23" s="32">
        <v>70</v>
      </c>
      <c r="O23" s="32">
        <v>85</v>
      </c>
      <c r="P23" s="32">
        <v>75</v>
      </c>
      <c r="Q23" s="32">
        <v>80</v>
      </c>
      <c r="R23" s="32">
        <v>75</v>
      </c>
      <c r="S23" s="32">
        <v>70</v>
      </c>
      <c r="T23" s="32">
        <v>65</v>
      </c>
      <c r="U23" s="32">
        <v>90</v>
      </c>
      <c r="V23" s="32">
        <v>80</v>
      </c>
      <c r="W23" s="32">
        <v>65</v>
      </c>
      <c r="X23" s="32">
        <v>80</v>
      </c>
      <c r="Y23" s="32">
        <v>70</v>
      </c>
      <c r="Z23" s="32">
        <v>65</v>
      </c>
      <c r="AA23" s="32">
        <v>65</v>
      </c>
      <c r="AB23" s="32">
        <v>75</v>
      </c>
      <c r="AC23" s="32">
        <v>70</v>
      </c>
      <c r="AD23" s="32">
        <v>75</v>
      </c>
      <c r="AE23" s="32">
        <v>80</v>
      </c>
      <c r="AF23" s="32">
        <v>85</v>
      </c>
      <c r="AG23" s="32">
        <v>90</v>
      </c>
      <c r="AH23" s="32">
        <v>70</v>
      </c>
      <c r="AI23" s="32">
        <v>75</v>
      </c>
      <c r="AJ23" s="32">
        <v>70</v>
      </c>
      <c r="AK23" s="32">
        <v>65</v>
      </c>
      <c r="AL23" s="32">
        <v>65</v>
      </c>
      <c r="AM23" s="32">
        <v>67.95823916524985</v>
      </c>
      <c r="AN23" s="32">
        <v>73.591856112092287</v>
      </c>
      <c r="AO23" s="32">
        <v>76.154720326128739</v>
      </c>
      <c r="AP23" s="32">
        <v>77.919634731119288</v>
      </c>
      <c r="AQ23" s="32">
        <v>80.239123312208818</v>
      </c>
      <c r="AR23" s="32">
        <v>82.324487239296602</v>
      </c>
      <c r="AS23" s="32">
        <v>83.377811377572144</v>
      </c>
      <c r="AT23" s="32">
        <v>83.519029688912269</v>
      </c>
      <c r="AU23" s="32">
        <v>82.889780045722816</v>
      </c>
      <c r="AV23" s="32">
        <v>81.67091183975387</v>
      </c>
    </row>
    <row r="24" spans="1:48" x14ac:dyDescent="0.25">
      <c r="A24" s="1"/>
      <c r="B24" s="33"/>
      <c r="C24" s="21"/>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1"/>
      <c r="AJ24" s="1"/>
      <c r="AK24" s="1"/>
      <c r="AL24" s="1"/>
      <c r="AM24" s="1"/>
      <c r="AN24" s="1"/>
      <c r="AO24" s="1"/>
      <c r="AP24" s="1"/>
      <c r="AQ24" s="1"/>
      <c r="AR24" s="1"/>
      <c r="AS24" s="1"/>
      <c r="AT24" s="1"/>
      <c r="AU24" s="1"/>
      <c r="AV24" s="1"/>
    </row>
    <row r="25" spans="1:48" x14ac:dyDescent="0.25">
      <c r="A25" s="1"/>
      <c r="B25" s="22" t="s">
        <v>198</v>
      </c>
      <c r="C25" s="21"/>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1"/>
      <c r="AJ25" s="1"/>
      <c r="AK25" s="1"/>
      <c r="AL25" s="1"/>
      <c r="AM25" s="1"/>
      <c r="AN25" s="1"/>
      <c r="AO25" s="1"/>
      <c r="AP25" s="1"/>
      <c r="AQ25" s="1"/>
      <c r="AR25" s="1"/>
      <c r="AS25" s="1"/>
      <c r="AT25" s="1"/>
      <c r="AU25" s="1"/>
      <c r="AV25" s="1"/>
    </row>
    <row r="26" spans="1:48" x14ac:dyDescent="0.25">
      <c r="A26" s="1"/>
      <c r="B26" s="33" t="s">
        <v>43</v>
      </c>
      <c r="C26" s="21" t="s">
        <v>47</v>
      </c>
      <c r="D26" s="32">
        <v>1133</v>
      </c>
      <c r="E26" s="32">
        <v>1151</v>
      </c>
      <c r="F26" s="32">
        <v>1160</v>
      </c>
      <c r="G26" s="32">
        <v>1154</v>
      </c>
      <c r="H26" s="32">
        <v>1196</v>
      </c>
      <c r="I26" s="32">
        <v>1187</v>
      </c>
      <c r="J26" s="32">
        <v>1169</v>
      </c>
      <c r="K26" s="32">
        <v>1160</v>
      </c>
      <c r="L26" s="32">
        <v>1187</v>
      </c>
      <c r="M26" s="32">
        <v>1199</v>
      </c>
      <c r="N26" s="32">
        <v>1200</v>
      </c>
      <c r="O26" s="32">
        <v>1199</v>
      </c>
      <c r="P26" s="32">
        <v>1231</v>
      </c>
      <c r="Q26" s="32">
        <v>1213</v>
      </c>
      <c r="R26" s="32">
        <v>1219</v>
      </c>
      <c r="S26" s="32">
        <v>1243</v>
      </c>
      <c r="T26" s="32">
        <v>1261</v>
      </c>
      <c r="U26" s="32">
        <v>1256</v>
      </c>
      <c r="V26" s="32">
        <v>1275</v>
      </c>
      <c r="W26" s="32">
        <v>1290</v>
      </c>
      <c r="X26" s="32">
        <v>1281</v>
      </c>
      <c r="Y26" s="32">
        <v>1287</v>
      </c>
      <c r="Z26" s="32">
        <v>1303</v>
      </c>
      <c r="AA26" s="32">
        <v>1315</v>
      </c>
      <c r="AB26" s="32">
        <v>1330</v>
      </c>
      <c r="AC26" s="32">
        <v>1361</v>
      </c>
      <c r="AD26" s="32">
        <v>1365</v>
      </c>
      <c r="AE26" s="32">
        <v>1347</v>
      </c>
      <c r="AF26" s="32">
        <v>1349</v>
      </c>
      <c r="AG26" s="32">
        <v>1343</v>
      </c>
      <c r="AH26" s="32">
        <v>1385</v>
      </c>
      <c r="AI26" s="32">
        <v>1379</v>
      </c>
      <c r="AJ26" s="32">
        <v>1383</v>
      </c>
      <c r="AK26" s="32">
        <v>1371</v>
      </c>
      <c r="AL26" s="32">
        <v>1403</v>
      </c>
      <c r="AM26" s="32">
        <v>1402.9044289044289</v>
      </c>
      <c r="AN26" s="32">
        <v>1411.5233100233099</v>
      </c>
      <c r="AO26" s="32">
        <v>1420.142191142191</v>
      </c>
      <c r="AP26" s="32">
        <v>1428.7610722610723</v>
      </c>
      <c r="AQ26" s="32">
        <v>1437.3799533799533</v>
      </c>
      <c r="AR26" s="32">
        <v>1445.9988344988344</v>
      </c>
      <c r="AS26" s="32">
        <v>1454.6177156177157</v>
      </c>
      <c r="AT26" s="32">
        <v>1463.2365967365968</v>
      </c>
      <c r="AU26" s="32">
        <v>1471.8554778554778</v>
      </c>
      <c r="AV26" s="32">
        <v>1480.4743589743589</v>
      </c>
    </row>
    <row r="27" spans="1:48" x14ac:dyDescent="0.25">
      <c r="A27" s="1"/>
      <c r="B27" s="33" t="s">
        <v>44</v>
      </c>
      <c r="C27" s="21" t="s">
        <v>47</v>
      </c>
      <c r="D27" s="32">
        <v>450</v>
      </c>
      <c r="E27" s="32">
        <v>450</v>
      </c>
      <c r="F27" s="32">
        <v>450</v>
      </c>
      <c r="G27" s="32">
        <v>450</v>
      </c>
      <c r="H27" s="32">
        <v>450</v>
      </c>
      <c r="I27" s="32">
        <v>450</v>
      </c>
      <c r="J27" s="32">
        <v>450</v>
      </c>
      <c r="K27" s="32">
        <v>450</v>
      </c>
      <c r="L27" s="32">
        <v>450</v>
      </c>
      <c r="M27" s="32">
        <v>450</v>
      </c>
      <c r="N27" s="32">
        <v>450</v>
      </c>
      <c r="O27" s="32">
        <v>450</v>
      </c>
      <c r="P27" s="32">
        <v>450</v>
      </c>
      <c r="Q27" s="32">
        <v>450</v>
      </c>
      <c r="R27" s="32">
        <v>450</v>
      </c>
      <c r="S27" s="32">
        <v>450</v>
      </c>
      <c r="T27" s="32">
        <v>450</v>
      </c>
      <c r="U27" s="32">
        <v>450</v>
      </c>
      <c r="V27" s="32">
        <v>460</v>
      </c>
      <c r="W27" s="32">
        <v>458</v>
      </c>
      <c r="X27" s="32">
        <v>422</v>
      </c>
      <c r="Y27" s="32">
        <v>406</v>
      </c>
      <c r="Z27" s="32">
        <v>320</v>
      </c>
      <c r="AA27" s="32">
        <v>383</v>
      </c>
      <c r="AB27" s="32">
        <v>393</v>
      </c>
      <c r="AC27" s="32">
        <v>428</v>
      </c>
      <c r="AD27" s="32">
        <v>363</v>
      </c>
      <c r="AE27" s="32">
        <v>421</v>
      </c>
      <c r="AF27" s="32">
        <v>402</v>
      </c>
      <c r="AG27" s="32">
        <v>445</v>
      </c>
      <c r="AH27" s="32">
        <v>452</v>
      </c>
      <c r="AI27" s="32">
        <v>437</v>
      </c>
      <c r="AJ27" s="32">
        <v>421</v>
      </c>
      <c r="AK27" s="32">
        <v>457</v>
      </c>
      <c r="AL27" s="32">
        <v>448</v>
      </c>
      <c r="AM27" s="32">
        <v>450</v>
      </c>
      <c r="AN27" s="32">
        <v>450</v>
      </c>
      <c r="AO27" s="32">
        <v>450</v>
      </c>
      <c r="AP27" s="32">
        <v>450</v>
      </c>
      <c r="AQ27" s="32">
        <v>450</v>
      </c>
      <c r="AR27" s="32">
        <v>450</v>
      </c>
      <c r="AS27" s="32">
        <v>450</v>
      </c>
      <c r="AT27" s="32">
        <v>450</v>
      </c>
      <c r="AU27" s="32">
        <v>450</v>
      </c>
      <c r="AV27" s="32">
        <v>450</v>
      </c>
    </row>
    <row r="28" spans="1:48" x14ac:dyDescent="0.25">
      <c r="A28" s="1"/>
      <c r="B28" s="1"/>
      <c r="C28" s="21"/>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row>
    <row r="29" spans="1:48" x14ac:dyDescent="0.25">
      <c r="A29" s="1"/>
      <c r="B29" s="22" t="s">
        <v>48</v>
      </c>
      <c r="C29" s="21" t="s">
        <v>49</v>
      </c>
      <c r="D29" s="32">
        <v>5661.7</v>
      </c>
      <c r="E29" s="32">
        <v>5615.46</v>
      </c>
      <c r="F29" s="32">
        <v>5749.585</v>
      </c>
      <c r="G29" s="32">
        <v>5685.06</v>
      </c>
      <c r="H29" s="32">
        <v>6161.24</v>
      </c>
      <c r="I29" s="32">
        <v>6277.86</v>
      </c>
      <c r="J29" s="32">
        <v>6375.6350000000002</v>
      </c>
      <c r="K29" s="32">
        <v>6542.64</v>
      </c>
      <c r="L29" s="32">
        <v>6462.0050000000001</v>
      </c>
      <c r="M29" s="32">
        <v>6798.34</v>
      </c>
      <c r="N29" s="32">
        <v>6900.38</v>
      </c>
      <c r="O29" s="32">
        <v>6660.36</v>
      </c>
      <c r="P29" s="32">
        <v>7011.34</v>
      </c>
      <c r="Q29" s="32">
        <v>6776.35</v>
      </c>
      <c r="R29" s="32">
        <v>6655.35</v>
      </c>
      <c r="S29" s="32">
        <v>6758.35</v>
      </c>
      <c r="T29" s="32">
        <v>7050.09</v>
      </c>
      <c r="U29" s="32">
        <v>6728.8</v>
      </c>
      <c r="V29" s="32">
        <v>6680.61</v>
      </c>
      <c r="W29" s="32">
        <v>6579.4250000000002</v>
      </c>
      <c r="X29" s="32">
        <v>6784.42</v>
      </c>
      <c r="Y29" s="32">
        <v>6592.3050000000003</v>
      </c>
      <c r="Z29" s="32">
        <v>6376.82</v>
      </c>
      <c r="AA29" s="32">
        <v>6154.59</v>
      </c>
      <c r="AB29" s="32">
        <v>5905.6</v>
      </c>
      <c r="AC29" s="32">
        <v>5971.69</v>
      </c>
      <c r="AD29" s="32">
        <v>6552.76</v>
      </c>
      <c r="AE29" s="32">
        <v>6887.26</v>
      </c>
      <c r="AF29" s="32">
        <v>7081.58</v>
      </c>
      <c r="AG29" s="32">
        <v>7211.46</v>
      </c>
      <c r="AH29" s="32">
        <v>7576.85</v>
      </c>
      <c r="AI29" s="32">
        <v>8011.79</v>
      </c>
      <c r="AJ29" s="32">
        <v>8138.8</v>
      </c>
      <c r="AK29" s="32">
        <v>7793.87</v>
      </c>
      <c r="AL29" s="32">
        <v>7863.28</v>
      </c>
      <c r="AM29" s="32">
        <v>8141.4468827878272</v>
      </c>
      <c r="AN29" s="32">
        <v>8307.7009568493668</v>
      </c>
      <c r="AO29" s="32">
        <v>8431.7772052742475</v>
      </c>
      <c r="AP29" s="32">
        <v>8552.8560135612879</v>
      </c>
      <c r="AQ29" s="32">
        <v>8642.3628707903827</v>
      </c>
      <c r="AR29" s="32">
        <v>8734.7409847412819</v>
      </c>
      <c r="AS29" s="32">
        <v>8806.9991475917905</v>
      </c>
      <c r="AT29" s="32">
        <v>8858.6326825598881</v>
      </c>
      <c r="AU29" s="32">
        <v>8893.311042074718</v>
      </c>
      <c r="AV29" s="32">
        <v>8917.2377493446857</v>
      </c>
    </row>
    <row r="30" spans="1:48" x14ac:dyDescent="0.25">
      <c r="A30" s="1"/>
      <c r="B30" s="22"/>
      <c r="C30" s="21"/>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row>
    <row r="31" spans="1:48" x14ac:dyDescent="0.25">
      <c r="A31" s="1"/>
      <c r="B31" s="22" t="s">
        <v>199</v>
      </c>
      <c r="C31" s="21"/>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row>
    <row r="32" spans="1:48" x14ac:dyDescent="0.25">
      <c r="A32" s="1"/>
      <c r="B32" s="23" t="s">
        <v>200</v>
      </c>
      <c r="C32" s="21" t="s">
        <v>26</v>
      </c>
      <c r="D32" s="34">
        <v>78.547184944507819</v>
      </c>
      <c r="E32" s="34">
        <v>74.376339742547927</v>
      </c>
      <c r="F32" s="34">
        <v>75.58982942419577</v>
      </c>
      <c r="G32" s="34">
        <v>76.80771896940648</v>
      </c>
      <c r="H32" s="34">
        <v>69.431279161187504</v>
      </c>
      <c r="I32" s="34">
        <v>66.690458074157007</v>
      </c>
      <c r="J32" s="34">
        <v>65.02415124477929</v>
      </c>
      <c r="K32" s="34">
        <v>66.036172496770746</v>
      </c>
      <c r="L32" s="34">
        <v>61.688010070603589</v>
      </c>
      <c r="M32" s="34">
        <v>65.756907344171978</v>
      </c>
      <c r="N32" s="34">
        <v>69.143869834118775</v>
      </c>
      <c r="O32" s="34">
        <v>72.402627529838341</v>
      </c>
      <c r="P32" s="34">
        <v>67.270833333333314</v>
      </c>
      <c r="Q32" s="34">
        <v>83.884166666666673</v>
      </c>
      <c r="R32" s="34">
        <v>84.736666666666665</v>
      </c>
      <c r="S32" s="34">
        <v>87.700833333333335</v>
      </c>
      <c r="T32" s="34">
        <v>85.941666666666663</v>
      </c>
      <c r="U32" s="34">
        <v>92.609166666666667</v>
      </c>
      <c r="V32" s="34">
        <v>92.777499999999989</v>
      </c>
      <c r="W32" s="34">
        <v>83.250833333333347</v>
      </c>
      <c r="X32" s="34">
        <v>95.38</v>
      </c>
      <c r="Y32" s="34">
        <v>114.72499999999998</v>
      </c>
      <c r="Z32" s="34">
        <v>122.85833333333333</v>
      </c>
      <c r="AA32" s="34">
        <v>125.88583333333334</v>
      </c>
      <c r="AB32" s="34">
        <v>154.55916666666667</v>
      </c>
      <c r="AC32" s="34">
        <v>148.12</v>
      </c>
      <c r="AD32" s="34">
        <v>120.86</v>
      </c>
      <c r="AE32" s="34">
        <v>121.52</v>
      </c>
      <c r="AF32" s="34">
        <v>117.12</v>
      </c>
      <c r="AG32" s="34">
        <v>116.78</v>
      </c>
      <c r="AH32" s="34">
        <v>108.51</v>
      </c>
      <c r="AI32" s="34">
        <v>122.4</v>
      </c>
      <c r="AJ32" s="34">
        <v>144.4</v>
      </c>
      <c r="AK32" s="34">
        <v>175.54</v>
      </c>
      <c r="AL32" s="34">
        <v>187.12</v>
      </c>
      <c r="AM32" s="34">
        <v>226.77460677017902</v>
      </c>
      <c r="AN32" s="34">
        <v>236.28979148085506</v>
      </c>
      <c r="AO32" s="34">
        <v>233.84109396806033</v>
      </c>
      <c r="AP32" s="34">
        <v>219.03860535469033</v>
      </c>
      <c r="AQ32" s="34">
        <v>209.0750945847139</v>
      </c>
      <c r="AR32" s="34">
        <v>200.7660726019586</v>
      </c>
      <c r="AS32" s="34">
        <v>193.4930947793606</v>
      </c>
      <c r="AT32" s="34">
        <v>187.08166899750069</v>
      </c>
      <c r="AU32" s="34">
        <v>181.19323186849326</v>
      </c>
      <c r="AV32" s="34">
        <v>175.93305420066076</v>
      </c>
    </row>
    <row r="33" spans="1:48" x14ac:dyDescent="0.25">
      <c r="A33" s="1"/>
      <c r="B33" s="23" t="s">
        <v>201</v>
      </c>
      <c r="C33" s="21" t="s">
        <v>26</v>
      </c>
      <c r="D33" s="34">
        <v>92.145830000000004</v>
      </c>
      <c r="E33" s="34">
        <v>92.740830000000003</v>
      </c>
      <c r="F33" s="34">
        <v>86.466669999999993</v>
      </c>
      <c r="G33" s="34">
        <v>91.721670000000003</v>
      </c>
      <c r="H33" s="34">
        <v>83.241669999999999</v>
      </c>
      <c r="I33" s="34">
        <v>70.492500000000007</v>
      </c>
      <c r="J33" s="34">
        <v>61.305</v>
      </c>
      <c r="K33" s="34">
        <v>81.342500000000001</v>
      </c>
      <c r="L33" s="34">
        <v>78.13167</v>
      </c>
      <c r="M33" s="34">
        <v>82.64</v>
      </c>
      <c r="N33" s="34">
        <v>94.30749999999999</v>
      </c>
      <c r="O33" s="34">
        <v>95.34333333333332</v>
      </c>
      <c r="P33" s="34">
        <v>86.34083333333335</v>
      </c>
      <c r="Q33" s="34">
        <v>95.21</v>
      </c>
      <c r="R33" s="34">
        <v>111.78666666666669</v>
      </c>
      <c r="S33" s="34">
        <v>120.09583333333336</v>
      </c>
      <c r="T33" s="34">
        <v>117.67916666666667</v>
      </c>
      <c r="U33" s="34">
        <v>115.47416666666668</v>
      </c>
      <c r="V33" s="34">
        <v>107.61999999999999</v>
      </c>
      <c r="W33" s="34">
        <v>101.89183333333334</v>
      </c>
      <c r="X33" s="34">
        <v>115.39666666666665</v>
      </c>
      <c r="Y33" s="34">
        <v>141.24666666666664</v>
      </c>
      <c r="Z33" s="34">
        <v>158.185</v>
      </c>
      <c r="AA33" s="34">
        <v>158.83833333333334</v>
      </c>
      <c r="AB33" s="34">
        <v>225.06916666666669</v>
      </c>
      <c r="AC33" s="34">
        <v>226.52</v>
      </c>
      <c r="AD33" s="34">
        <v>153.44</v>
      </c>
      <c r="AE33" s="34">
        <v>155.815</v>
      </c>
      <c r="AF33" s="34">
        <v>159.19999999999999</v>
      </c>
      <c r="AG33" s="34">
        <v>153.65</v>
      </c>
      <c r="AH33" s="34">
        <v>145.82</v>
      </c>
      <c r="AI33" s="34">
        <v>157.65</v>
      </c>
      <c r="AJ33" s="34">
        <v>181.51</v>
      </c>
      <c r="AK33" s="34">
        <v>242.98783821023699</v>
      </c>
      <c r="AL33" s="34">
        <v>282.75150648188986</v>
      </c>
      <c r="AM33" s="34">
        <v>357.62682306861177</v>
      </c>
      <c r="AN33" s="34">
        <v>371.86123447569952</v>
      </c>
      <c r="AO33" s="34">
        <v>358.88335432663609</v>
      </c>
      <c r="AP33" s="34">
        <v>330.44245196756839</v>
      </c>
      <c r="AQ33" s="34">
        <v>311.08456722280005</v>
      </c>
      <c r="AR33" s="34">
        <v>295.67041223390464</v>
      </c>
      <c r="AS33" s="34">
        <v>283.94179377897461</v>
      </c>
      <c r="AT33" s="34">
        <v>273.92049944080026</v>
      </c>
      <c r="AU33" s="34">
        <v>264.4581253297452</v>
      </c>
      <c r="AV33" s="34">
        <v>256.85433648781662</v>
      </c>
    </row>
    <row r="34" spans="1:48" ht="15.75" thickBot="1" x14ac:dyDescent="0.3">
      <c r="A34" s="1"/>
      <c r="B34" s="27"/>
      <c r="C34" s="29"/>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row>
    <row r="35" spans="1:48" x14ac:dyDescent="0.25">
      <c r="A35" s="1"/>
      <c r="B35" s="1"/>
      <c r="C35" s="2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row>
    <row r="36" spans="1:48" x14ac:dyDescent="0.25">
      <c r="A36" s="1"/>
      <c r="B36" s="1"/>
      <c r="C36" s="2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row>
    <row r="37" spans="1:48" x14ac:dyDescent="0.25">
      <c r="A37" s="1"/>
      <c r="B37" s="15" t="str">
        <f>+TOC!A90&amp;" Hogs and Pigs"</f>
        <v>Kansas Hogs and Pigs</v>
      </c>
      <c r="C37" s="16"/>
      <c r="D37" s="15">
        <v>1990</v>
      </c>
      <c r="E37" s="15">
        <v>1991</v>
      </c>
      <c r="F37" s="15">
        <v>1992</v>
      </c>
      <c r="G37" s="15">
        <v>1993</v>
      </c>
      <c r="H37" s="15">
        <v>1994</v>
      </c>
      <c r="I37" s="15">
        <v>1995</v>
      </c>
      <c r="J37" s="15">
        <v>1996</v>
      </c>
      <c r="K37" s="15">
        <v>1997</v>
      </c>
      <c r="L37" s="15">
        <v>1998</v>
      </c>
      <c r="M37" s="15">
        <v>1999</v>
      </c>
      <c r="N37" s="15">
        <v>2000</v>
      </c>
      <c r="O37" s="15">
        <v>2001</v>
      </c>
      <c r="P37" s="15">
        <v>2002</v>
      </c>
      <c r="Q37" s="15">
        <v>2003</v>
      </c>
      <c r="R37" s="15">
        <v>2004</v>
      </c>
      <c r="S37" s="15">
        <v>2005</v>
      </c>
      <c r="T37" s="15">
        <v>2006</v>
      </c>
      <c r="U37" s="15">
        <v>2007</v>
      </c>
      <c r="V37" s="15">
        <v>2008</v>
      </c>
      <c r="W37" s="15">
        <v>2009</v>
      </c>
      <c r="X37" s="15">
        <v>2010</v>
      </c>
      <c r="Y37" s="15">
        <v>2011</v>
      </c>
      <c r="Z37" s="15">
        <v>2012</v>
      </c>
      <c r="AA37" s="15">
        <v>2013</v>
      </c>
      <c r="AB37" s="15">
        <v>2014</v>
      </c>
      <c r="AC37" s="15">
        <v>2015</v>
      </c>
      <c r="AD37" s="15">
        <v>2016</v>
      </c>
      <c r="AE37" s="15">
        <v>2017</v>
      </c>
      <c r="AF37" s="15">
        <v>2018</v>
      </c>
      <c r="AG37" s="15">
        <v>2019</v>
      </c>
      <c r="AH37" s="15">
        <v>2020</v>
      </c>
      <c r="AI37" s="15">
        <v>2021</v>
      </c>
      <c r="AJ37" s="15">
        <v>2022</v>
      </c>
      <c r="AK37" s="15">
        <v>2023</v>
      </c>
      <c r="AL37" s="15">
        <v>2024</v>
      </c>
      <c r="AM37" s="15">
        <v>2025</v>
      </c>
      <c r="AN37" s="15">
        <v>2026</v>
      </c>
      <c r="AO37" s="15">
        <v>2027</v>
      </c>
      <c r="AP37" s="15">
        <v>2028</v>
      </c>
      <c r="AQ37" s="15">
        <v>2029</v>
      </c>
      <c r="AR37" s="15">
        <v>2030</v>
      </c>
      <c r="AS37" s="15">
        <v>2031</v>
      </c>
      <c r="AT37" s="15">
        <v>2032</v>
      </c>
      <c r="AU37" s="15">
        <v>2033</v>
      </c>
      <c r="AV37" s="15">
        <v>2034</v>
      </c>
    </row>
    <row r="38" spans="1:48" ht="15.75" thickBot="1" x14ac:dyDescent="0.3">
      <c r="A38" s="1"/>
      <c r="B38" s="19"/>
      <c r="C38" s="20" t="s">
        <v>7</v>
      </c>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row>
    <row r="39" spans="1:48" x14ac:dyDescent="0.25">
      <c r="A39" s="1"/>
      <c r="B39" s="1"/>
      <c r="C39" s="21"/>
      <c r="D39" s="1"/>
      <c r="E39" s="1"/>
      <c r="F39" s="1"/>
      <c r="G39" s="1"/>
      <c r="H39" s="1" t="s">
        <v>50</v>
      </c>
      <c r="I39" s="1"/>
      <c r="J39" s="1"/>
      <c r="K39" s="1"/>
      <c r="L39" s="1"/>
      <c r="M39" s="1"/>
      <c r="N39" s="1"/>
      <c r="O39" s="1"/>
      <c r="P39" s="1"/>
      <c r="Q39" s="1"/>
      <c r="R39" s="1"/>
      <c r="S39" s="1" t="s">
        <v>50</v>
      </c>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row>
    <row r="40" spans="1:48" x14ac:dyDescent="0.25">
      <c r="A40" s="1"/>
      <c r="B40" s="22" t="s">
        <v>51</v>
      </c>
      <c r="C40" s="21" t="s">
        <v>35</v>
      </c>
      <c r="D40" s="28"/>
      <c r="E40" s="32">
        <v>1500</v>
      </c>
      <c r="F40" s="32">
        <v>1430</v>
      </c>
      <c r="G40" s="32">
        <v>1440</v>
      </c>
      <c r="H40" s="32">
        <v>1420</v>
      </c>
      <c r="I40" s="32">
        <v>1350</v>
      </c>
      <c r="J40" s="32">
        <v>1300</v>
      </c>
      <c r="K40" s="32">
        <v>1530</v>
      </c>
      <c r="L40" s="32">
        <v>1530</v>
      </c>
      <c r="M40" s="32">
        <v>1590</v>
      </c>
      <c r="N40" s="32">
        <v>1460</v>
      </c>
      <c r="O40" s="32">
        <v>1520</v>
      </c>
      <c r="P40" s="32">
        <v>1570</v>
      </c>
      <c r="Q40" s="32">
        <v>1530</v>
      </c>
      <c r="R40" s="32">
        <v>1660</v>
      </c>
      <c r="S40" s="32">
        <v>1720</v>
      </c>
      <c r="T40" s="32">
        <v>1800</v>
      </c>
      <c r="U40" s="32">
        <v>1860</v>
      </c>
      <c r="V40" s="32">
        <v>1880</v>
      </c>
      <c r="W40" s="32">
        <v>1740</v>
      </c>
      <c r="X40" s="32">
        <v>1800</v>
      </c>
      <c r="Y40" s="32">
        <v>1800</v>
      </c>
      <c r="Z40" s="32">
        <v>1890</v>
      </c>
      <c r="AA40" s="32">
        <v>1900</v>
      </c>
      <c r="AB40" s="32">
        <v>1750</v>
      </c>
      <c r="AC40" s="32">
        <v>1830</v>
      </c>
      <c r="AD40" s="32">
        <v>1940</v>
      </c>
      <c r="AE40" s="32">
        <v>1910</v>
      </c>
      <c r="AF40" s="32">
        <v>2110</v>
      </c>
      <c r="AG40" s="32">
        <v>2050</v>
      </c>
      <c r="AH40" s="32">
        <v>2160</v>
      </c>
      <c r="AI40" s="32">
        <v>2040</v>
      </c>
      <c r="AJ40" s="32">
        <v>2000</v>
      </c>
      <c r="AK40" s="32">
        <v>1910</v>
      </c>
      <c r="AL40" s="32">
        <v>1970</v>
      </c>
      <c r="AM40" s="32">
        <v>2010</v>
      </c>
      <c r="AN40" s="32">
        <v>2151.7018849927344</v>
      </c>
      <c r="AO40" s="32">
        <v>2215.8313129014532</v>
      </c>
      <c r="AP40" s="32">
        <v>2211.9261833808214</v>
      </c>
      <c r="AQ40" s="32">
        <v>2200.0843132112177</v>
      </c>
      <c r="AR40" s="32">
        <v>2150.3255564839142</v>
      </c>
      <c r="AS40" s="32">
        <v>2062.6709290656704</v>
      </c>
      <c r="AT40" s="32">
        <v>1937.1314919607414</v>
      </c>
      <c r="AU40" s="32">
        <v>1803.708384808413</v>
      </c>
      <c r="AV40" s="32">
        <v>1662.4014877958189</v>
      </c>
    </row>
    <row r="41" spans="1:48" x14ac:dyDescent="0.25">
      <c r="A41" s="1"/>
      <c r="B41" s="1" t="s">
        <v>52</v>
      </c>
      <c r="C41" s="21" t="s">
        <v>35</v>
      </c>
      <c r="D41" s="28"/>
      <c r="E41" s="32">
        <v>170</v>
      </c>
      <c r="F41" s="32">
        <v>170</v>
      </c>
      <c r="G41" s="32">
        <v>160</v>
      </c>
      <c r="H41" s="32">
        <v>170</v>
      </c>
      <c r="I41" s="32">
        <v>155</v>
      </c>
      <c r="J41" s="32">
        <v>155</v>
      </c>
      <c r="K41" s="32">
        <v>200</v>
      </c>
      <c r="L41" s="32">
        <v>200</v>
      </c>
      <c r="M41" s="32">
        <v>170</v>
      </c>
      <c r="N41" s="32">
        <v>150</v>
      </c>
      <c r="O41" s="32">
        <v>160</v>
      </c>
      <c r="P41" s="32">
        <v>170</v>
      </c>
      <c r="Q41" s="32">
        <v>160</v>
      </c>
      <c r="R41" s="32">
        <v>170</v>
      </c>
      <c r="S41" s="32">
        <v>165</v>
      </c>
      <c r="T41" s="32">
        <v>170</v>
      </c>
      <c r="U41" s="32">
        <v>180</v>
      </c>
      <c r="V41" s="32">
        <v>180</v>
      </c>
      <c r="W41" s="32">
        <v>165</v>
      </c>
      <c r="X41" s="32">
        <v>180</v>
      </c>
      <c r="Y41" s="32">
        <v>170</v>
      </c>
      <c r="Z41" s="32">
        <v>170</v>
      </c>
      <c r="AA41" s="32">
        <v>170</v>
      </c>
      <c r="AB41" s="32">
        <v>170</v>
      </c>
      <c r="AC41" s="32">
        <v>180</v>
      </c>
      <c r="AD41" s="32">
        <v>175</v>
      </c>
      <c r="AE41" s="32">
        <v>165</v>
      </c>
      <c r="AF41" s="32">
        <v>165</v>
      </c>
      <c r="AG41" s="32">
        <v>170</v>
      </c>
      <c r="AH41" s="32">
        <v>180</v>
      </c>
      <c r="AI41" s="32">
        <v>170</v>
      </c>
      <c r="AJ41" s="32">
        <v>165</v>
      </c>
      <c r="AK41" s="32">
        <v>175</v>
      </c>
      <c r="AL41" s="32">
        <v>170</v>
      </c>
      <c r="AM41" s="32">
        <v>165</v>
      </c>
      <c r="AN41" s="32">
        <v>172.318837990612</v>
      </c>
      <c r="AO41" s="32">
        <v>174.85625106878996</v>
      </c>
      <c r="AP41" s="32">
        <v>176.40550132508855</v>
      </c>
      <c r="AQ41" s="32">
        <v>176.95071588981767</v>
      </c>
      <c r="AR41" s="32">
        <v>176.98105501062793</v>
      </c>
      <c r="AS41" s="32">
        <v>176.95960722110937</v>
      </c>
      <c r="AT41" s="32">
        <v>176.94384028442249</v>
      </c>
      <c r="AU41" s="32">
        <v>176.90351438437779</v>
      </c>
      <c r="AV41" s="32">
        <v>176.83839315438431</v>
      </c>
    </row>
    <row r="42" spans="1:48" x14ac:dyDescent="0.25">
      <c r="A42" s="1"/>
      <c r="B42" s="1" t="s">
        <v>54</v>
      </c>
      <c r="C42" s="21" t="s">
        <v>35</v>
      </c>
      <c r="D42" s="24"/>
      <c r="E42" s="32">
        <v>1330</v>
      </c>
      <c r="F42" s="32">
        <v>1260</v>
      </c>
      <c r="G42" s="32">
        <v>1280</v>
      </c>
      <c r="H42" s="32">
        <v>1250</v>
      </c>
      <c r="I42" s="32">
        <v>1195</v>
      </c>
      <c r="J42" s="32">
        <v>1145</v>
      </c>
      <c r="K42" s="32">
        <v>1330</v>
      </c>
      <c r="L42" s="32">
        <v>1330</v>
      </c>
      <c r="M42" s="32">
        <v>1420</v>
      </c>
      <c r="N42" s="32">
        <v>1310</v>
      </c>
      <c r="O42" s="32">
        <v>1360</v>
      </c>
      <c r="P42" s="32">
        <v>1400</v>
      </c>
      <c r="Q42" s="32">
        <v>1370</v>
      </c>
      <c r="R42" s="32">
        <v>1490</v>
      </c>
      <c r="S42" s="32">
        <v>1555</v>
      </c>
      <c r="T42" s="32">
        <v>1630</v>
      </c>
      <c r="U42" s="32">
        <v>1680</v>
      </c>
      <c r="V42" s="32">
        <v>1700</v>
      </c>
      <c r="W42" s="32">
        <v>1575</v>
      </c>
      <c r="X42" s="32">
        <v>1620</v>
      </c>
      <c r="Y42" s="32">
        <v>1630</v>
      </c>
      <c r="Z42" s="32">
        <v>1720</v>
      </c>
      <c r="AA42" s="32">
        <v>1730</v>
      </c>
      <c r="AB42" s="32">
        <v>1580</v>
      </c>
      <c r="AC42" s="32">
        <v>1650</v>
      </c>
      <c r="AD42" s="32">
        <v>1765</v>
      </c>
      <c r="AE42" s="32">
        <v>1745</v>
      </c>
      <c r="AF42" s="32">
        <v>1945</v>
      </c>
      <c r="AG42" s="32">
        <v>1880</v>
      </c>
      <c r="AH42" s="32">
        <v>1980</v>
      </c>
      <c r="AI42" s="32">
        <v>1870</v>
      </c>
      <c r="AJ42" s="32">
        <v>1835</v>
      </c>
      <c r="AK42" s="32">
        <v>1735</v>
      </c>
      <c r="AL42" s="32">
        <v>1800</v>
      </c>
      <c r="AM42" s="32">
        <v>1845</v>
      </c>
      <c r="AN42" s="32">
        <v>1979.3830470021226</v>
      </c>
      <c r="AO42" s="32">
        <v>2040.9750618326632</v>
      </c>
      <c r="AP42" s="32">
        <v>2035.5206820557328</v>
      </c>
      <c r="AQ42" s="32">
        <v>2023.1335973214</v>
      </c>
      <c r="AR42" s="32">
        <v>1973.3445014732863</v>
      </c>
      <c r="AS42" s="32">
        <v>1885.7113218445611</v>
      </c>
      <c r="AT42" s="32">
        <v>1760.1876516763189</v>
      </c>
      <c r="AU42" s="32">
        <v>1626.8048704240352</v>
      </c>
      <c r="AV42" s="32">
        <v>1485.5630946414346</v>
      </c>
    </row>
    <row r="43" spans="1:48" x14ac:dyDescent="0.25">
      <c r="A43" s="1"/>
      <c r="B43" s="1"/>
      <c r="C43" s="21"/>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row>
    <row r="44" spans="1:48" x14ac:dyDescent="0.25">
      <c r="A44" s="1"/>
      <c r="B44" s="1" t="s">
        <v>55</v>
      </c>
      <c r="C44" s="21" t="s">
        <v>35</v>
      </c>
      <c r="D44" s="32">
        <v>0</v>
      </c>
      <c r="E44" s="32">
        <v>0</v>
      </c>
      <c r="F44" s="32">
        <v>0</v>
      </c>
      <c r="G44" s="32">
        <v>296</v>
      </c>
      <c r="H44" s="32">
        <v>282</v>
      </c>
      <c r="I44" s="32">
        <v>256</v>
      </c>
      <c r="J44" s="32">
        <v>308</v>
      </c>
      <c r="K44" s="32">
        <v>360</v>
      </c>
      <c r="L44" s="32">
        <v>362</v>
      </c>
      <c r="M44" s="32">
        <v>328</v>
      </c>
      <c r="N44" s="32">
        <v>315</v>
      </c>
      <c r="O44" s="32">
        <v>309</v>
      </c>
      <c r="P44" s="32">
        <v>322</v>
      </c>
      <c r="Q44" s="32">
        <v>320</v>
      </c>
      <c r="R44" s="32">
        <v>337</v>
      </c>
      <c r="S44" s="32">
        <v>330</v>
      </c>
      <c r="T44" s="32">
        <v>338</v>
      </c>
      <c r="U44" s="32">
        <v>354</v>
      </c>
      <c r="V44" s="32">
        <v>322</v>
      </c>
      <c r="W44" s="32">
        <v>324</v>
      </c>
      <c r="X44" s="32">
        <v>327</v>
      </c>
      <c r="Y44" s="32">
        <v>338</v>
      </c>
      <c r="Z44" s="32">
        <v>333</v>
      </c>
      <c r="AA44" s="32">
        <v>319</v>
      </c>
      <c r="AB44" s="32">
        <v>334</v>
      </c>
      <c r="AC44" s="32">
        <v>348</v>
      </c>
      <c r="AD44" s="32">
        <v>346</v>
      </c>
      <c r="AE44" s="32">
        <v>329</v>
      </c>
      <c r="AF44" s="32">
        <v>328</v>
      </c>
      <c r="AG44" s="32">
        <v>354</v>
      </c>
      <c r="AH44" s="32">
        <v>349</v>
      </c>
      <c r="AI44" s="32">
        <v>347</v>
      </c>
      <c r="AJ44" s="32">
        <v>333</v>
      </c>
      <c r="AK44" s="32">
        <v>328</v>
      </c>
      <c r="AL44" s="32">
        <v>344</v>
      </c>
      <c r="AM44" s="32">
        <v>334.17233009708741</v>
      </c>
      <c r="AN44" s="32">
        <v>324.34466019417476</v>
      </c>
      <c r="AO44" s="32">
        <v>338.73008496310098</v>
      </c>
      <c r="AP44" s="32">
        <v>343.71745659103425</v>
      </c>
      <c r="AQ44" s="32">
        <v>346.76256061421532</v>
      </c>
      <c r="AR44" s="32">
        <v>347.83419836789892</v>
      </c>
      <c r="AS44" s="32">
        <v>347.8938309407925</v>
      </c>
      <c r="AT44" s="32">
        <v>347.85167458168536</v>
      </c>
      <c r="AU44" s="32">
        <v>347.8206841318576</v>
      </c>
      <c r="AV44" s="32">
        <v>347.74142220502216</v>
      </c>
    </row>
    <row r="45" spans="1:48" x14ac:dyDescent="0.25">
      <c r="A45" s="1"/>
      <c r="B45" s="1" t="s">
        <v>56</v>
      </c>
      <c r="C45" s="21" t="s">
        <v>202</v>
      </c>
      <c r="D45" s="35">
        <v>0</v>
      </c>
      <c r="E45" s="35">
        <v>0</v>
      </c>
      <c r="F45" s="35">
        <v>0</v>
      </c>
      <c r="G45" s="35">
        <v>7.99</v>
      </c>
      <c r="H45" s="35">
        <v>8.15</v>
      </c>
      <c r="I45" s="35">
        <v>8.1300000000000008</v>
      </c>
      <c r="J45" s="35">
        <v>8.61</v>
      </c>
      <c r="K45" s="35">
        <v>9.18</v>
      </c>
      <c r="L45" s="35">
        <v>8.82</v>
      </c>
      <c r="M45" s="35">
        <v>8.83</v>
      </c>
      <c r="N45" s="35">
        <v>8.75</v>
      </c>
      <c r="O45" s="35">
        <v>8.61</v>
      </c>
      <c r="P45" s="35">
        <v>8.66</v>
      </c>
      <c r="Q45" s="35">
        <v>8.6300000000000008</v>
      </c>
      <c r="R45" s="35">
        <v>8.7799999999999994</v>
      </c>
      <c r="S45" s="35">
        <v>8.75</v>
      </c>
      <c r="T45" s="35">
        <v>8.8800000000000008</v>
      </c>
      <c r="U45" s="35">
        <v>9</v>
      </c>
      <c r="V45" s="35">
        <v>9.18</v>
      </c>
      <c r="W45" s="35">
        <v>9.27</v>
      </c>
      <c r="X45" s="35">
        <v>9.4</v>
      </c>
      <c r="Y45" s="35">
        <v>9.2799999999999994</v>
      </c>
      <c r="Z45" s="35">
        <v>9.59</v>
      </c>
      <c r="AA45" s="35">
        <v>9.76</v>
      </c>
      <c r="AB45" s="35">
        <v>9.67</v>
      </c>
      <c r="AC45" s="35">
        <v>10.163793103448276</v>
      </c>
      <c r="AD45" s="35">
        <v>10.447976878612717</v>
      </c>
      <c r="AE45" s="35">
        <v>10.355623100303951</v>
      </c>
      <c r="AF45" s="35">
        <v>10.545731707317072</v>
      </c>
      <c r="AG45" s="35">
        <v>10.740112994350282</v>
      </c>
      <c r="AH45" s="35">
        <v>10.627507163323783</v>
      </c>
      <c r="AI45" s="35">
        <v>10.576368876080691</v>
      </c>
      <c r="AJ45" s="35">
        <v>10.588588588588589</v>
      </c>
      <c r="AK45" s="35">
        <v>10.908536585365853</v>
      </c>
      <c r="AL45" s="35">
        <v>11.723837209302326</v>
      </c>
      <c r="AM45" s="35">
        <v>11.481529516994632</v>
      </c>
      <c r="AN45" s="35">
        <v>11.119221824686941</v>
      </c>
      <c r="AO45" s="35">
        <v>11.256914132379249</v>
      </c>
      <c r="AP45" s="35">
        <v>11.394606440071557</v>
      </c>
      <c r="AQ45" s="35">
        <v>11.532298747763864</v>
      </c>
      <c r="AR45" s="35">
        <v>11.669991055456171</v>
      </c>
      <c r="AS45" s="35">
        <v>11.807683363148479</v>
      </c>
      <c r="AT45" s="35">
        <v>11.945375670840788</v>
      </c>
      <c r="AU45" s="35">
        <v>12.083067978533096</v>
      </c>
      <c r="AV45" s="35">
        <v>12.220760286225403</v>
      </c>
    </row>
    <row r="46" spans="1:48" x14ac:dyDescent="0.25">
      <c r="A46" s="1"/>
      <c r="B46" s="1" t="s">
        <v>57</v>
      </c>
      <c r="C46" s="21" t="s">
        <v>35</v>
      </c>
      <c r="D46" s="32">
        <v>2437</v>
      </c>
      <c r="E46" s="32">
        <v>2344</v>
      </c>
      <c r="F46" s="32">
        <v>2451</v>
      </c>
      <c r="G46" s="32">
        <v>2365</v>
      </c>
      <c r="H46" s="32">
        <v>2297</v>
      </c>
      <c r="I46" s="32">
        <v>2082</v>
      </c>
      <c r="J46" s="32">
        <v>2653</v>
      </c>
      <c r="K46" s="32">
        <v>3304</v>
      </c>
      <c r="L46" s="32">
        <v>3194</v>
      </c>
      <c r="M46" s="32">
        <v>2897</v>
      </c>
      <c r="N46" s="32">
        <v>2756</v>
      </c>
      <c r="O46" s="32">
        <v>2662</v>
      </c>
      <c r="P46" s="32">
        <v>2787</v>
      </c>
      <c r="Q46" s="32">
        <v>2761</v>
      </c>
      <c r="R46" s="32">
        <v>2958</v>
      </c>
      <c r="S46" s="32">
        <v>2887</v>
      </c>
      <c r="T46" s="32">
        <v>3003</v>
      </c>
      <c r="U46" s="32">
        <v>3186</v>
      </c>
      <c r="V46" s="32">
        <v>2957</v>
      </c>
      <c r="W46" s="32">
        <v>3005</v>
      </c>
      <c r="X46" s="32">
        <v>3074</v>
      </c>
      <c r="Y46" s="32">
        <v>3136</v>
      </c>
      <c r="Z46" s="32">
        <v>3193</v>
      </c>
      <c r="AA46" s="32">
        <v>3114</v>
      </c>
      <c r="AB46" s="32">
        <v>3229</v>
      </c>
      <c r="AC46" s="32">
        <v>3537</v>
      </c>
      <c r="AD46" s="32">
        <v>3615</v>
      </c>
      <c r="AE46" s="32">
        <v>3407</v>
      </c>
      <c r="AF46" s="32">
        <v>3459</v>
      </c>
      <c r="AG46" s="32">
        <v>3802</v>
      </c>
      <c r="AH46" s="32">
        <v>3709</v>
      </c>
      <c r="AI46" s="32">
        <v>3670</v>
      </c>
      <c r="AJ46" s="32">
        <v>3526</v>
      </c>
      <c r="AK46" s="32">
        <v>3578</v>
      </c>
      <c r="AL46" s="32">
        <v>4033</v>
      </c>
      <c r="AM46" s="32">
        <v>3836.8094717725826</v>
      </c>
      <c r="AN46" s="32">
        <v>3606.4602243517375</v>
      </c>
      <c r="AO46" s="32">
        <v>3813.055480483155</v>
      </c>
      <c r="AP46" s="32">
        <v>3916.5251444372147</v>
      </c>
      <c r="AQ46" s="32">
        <v>3998.9694435427064</v>
      </c>
      <c r="AR46" s="32">
        <v>4059.2219837351477</v>
      </c>
      <c r="AS46" s="32">
        <v>4107.8201997415854</v>
      </c>
      <c r="AT46" s="32">
        <v>4155.2189306092914</v>
      </c>
      <c r="AU46" s="32">
        <v>4202.7409707051229</v>
      </c>
      <c r="AV46" s="32">
        <v>4249.6645623586755</v>
      </c>
    </row>
    <row r="47" spans="1:48" x14ac:dyDescent="0.25">
      <c r="A47" s="1"/>
      <c r="B47" s="1"/>
      <c r="C47" s="21"/>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row>
    <row r="48" spans="1:48" x14ac:dyDescent="0.25">
      <c r="A48" s="1"/>
      <c r="B48" s="1" t="s">
        <v>41</v>
      </c>
      <c r="C48" s="21" t="s">
        <v>35</v>
      </c>
      <c r="D48" s="32">
        <v>194</v>
      </c>
      <c r="E48" s="32">
        <v>153</v>
      </c>
      <c r="F48" s="32">
        <v>171</v>
      </c>
      <c r="G48" s="32">
        <v>185</v>
      </c>
      <c r="H48" s="32">
        <v>200</v>
      </c>
      <c r="I48" s="32">
        <v>230</v>
      </c>
      <c r="J48" s="32">
        <v>330</v>
      </c>
      <c r="K48" s="32">
        <v>390</v>
      </c>
      <c r="L48" s="32">
        <v>490</v>
      </c>
      <c r="M48" s="32">
        <v>480</v>
      </c>
      <c r="N48" s="32">
        <v>520</v>
      </c>
      <c r="O48" s="32">
        <v>480</v>
      </c>
      <c r="P48" s="32">
        <v>385</v>
      </c>
      <c r="Q48" s="32">
        <v>535</v>
      </c>
      <c r="R48" s="32">
        <v>620</v>
      </c>
      <c r="S48" s="32">
        <v>720</v>
      </c>
      <c r="T48" s="32">
        <v>828</v>
      </c>
      <c r="U48" s="32">
        <v>830</v>
      </c>
      <c r="V48" s="32">
        <v>790</v>
      </c>
      <c r="W48" s="32">
        <v>865</v>
      </c>
      <c r="X48" s="32">
        <v>775</v>
      </c>
      <c r="Y48" s="32">
        <v>860</v>
      </c>
      <c r="Z48" s="32">
        <v>835</v>
      </c>
      <c r="AA48" s="32">
        <v>300</v>
      </c>
      <c r="AB48" s="32">
        <v>295</v>
      </c>
      <c r="AC48" s="32">
        <v>252</v>
      </c>
      <c r="AD48" s="32">
        <v>810</v>
      </c>
      <c r="AE48" s="32">
        <v>1503</v>
      </c>
      <c r="AF48" s="32">
        <v>1575</v>
      </c>
      <c r="AG48" s="32">
        <v>2023</v>
      </c>
      <c r="AH48" s="32">
        <v>2130</v>
      </c>
      <c r="AI48" s="32">
        <v>2390</v>
      </c>
      <c r="AJ48" s="32">
        <v>2113</v>
      </c>
      <c r="AK48" s="32">
        <v>2080</v>
      </c>
      <c r="AL48" s="32">
        <v>2099</v>
      </c>
      <c r="AM48" s="32">
        <v>2380.9725274725279</v>
      </c>
      <c r="AN48" s="32">
        <v>2462.9450549450548</v>
      </c>
      <c r="AO48" s="32">
        <v>2544.9175824175827</v>
      </c>
      <c r="AP48" s="32">
        <v>2626.8901098901097</v>
      </c>
      <c r="AQ48" s="32">
        <v>2708.8626373626375</v>
      </c>
      <c r="AR48" s="32">
        <v>2790.8351648351654</v>
      </c>
      <c r="AS48" s="32">
        <v>2872.8076923076924</v>
      </c>
      <c r="AT48" s="32">
        <v>2954.7802197802202</v>
      </c>
      <c r="AU48" s="32">
        <v>3036.7527472527472</v>
      </c>
      <c r="AV48" s="32">
        <v>3118.7252747252751</v>
      </c>
    </row>
    <row r="49" spans="1:48" x14ac:dyDescent="0.25">
      <c r="A49" s="1"/>
      <c r="B49" s="1" t="s">
        <v>42</v>
      </c>
      <c r="C49" s="21" t="s">
        <v>35</v>
      </c>
      <c r="D49" s="32">
        <v>2476</v>
      </c>
      <c r="E49" s="32">
        <v>2458</v>
      </c>
      <c r="F49" s="32">
        <v>2510</v>
      </c>
      <c r="G49" s="32">
        <v>2469</v>
      </c>
      <c r="H49" s="32">
        <v>2468</v>
      </c>
      <c r="I49" s="32">
        <v>2271</v>
      </c>
      <c r="J49" s="32">
        <v>2622</v>
      </c>
      <c r="K49" s="32">
        <v>3563</v>
      </c>
      <c r="L49" s="32">
        <v>3453</v>
      </c>
      <c r="M49" s="32">
        <v>3306</v>
      </c>
      <c r="N49" s="32">
        <v>3005</v>
      </c>
      <c r="O49" s="32">
        <v>2851</v>
      </c>
      <c r="P49" s="32">
        <v>2966</v>
      </c>
      <c r="Q49" s="32">
        <v>2938</v>
      </c>
      <c r="R49" s="32">
        <v>3320</v>
      </c>
      <c r="S49" s="32">
        <v>3336</v>
      </c>
      <c r="T49" s="32">
        <v>3569</v>
      </c>
      <c r="U49" s="32">
        <v>3797</v>
      </c>
      <c r="V49" s="32">
        <v>3694</v>
      </c>
      <c r="W49" s="32">
        <v>3620</v>
      </c>
      <c r="X49" s="32">
        <v>3636</v>
      </c>
      <c r="Y49" s="32">
        <v>3682</v>
      </c>
      <c r="Z49" s="32">
        <v>3796</v>
      </c>
      <c r="AA49" s="32">
        <v>3315</v>
      </c>
      <c r="AB49" s="32">
        <v>3066</v>
      </c>
      <c r="AC49" s="32">
        <v>3264</v>
      </c>
      <c r="AD49" s="32">
        <v>4040</v>
      </c>
      <c r="AE49" s="32">
        <v>4284</v>
      </c>
      <c r="AF49" s="32">
        <v>4630</v>
      </c>
      <c r="AG49" s="32">
        <v>5247</v>
      </c>
      <c r="AH49" s="32">
        <v>5396</v>
      </c>
      <c r="AI49" s="32">
        <v>5599</v>
      </c>
      <c r="AJ49" s="32">
        <v>5178</v>
      </c>
      <c r="AK49" s="32">
        <v>5082</v>
      </c>
      <c r="AL49" s="32">
        <v>5606</v>
      </c>
      <c r="AM49" s="32">
        <v>5545.931529823315</v>
      </c>
      <c r="AN49" s="32">
        <v>5454.4277122645562</v>
      </c>
      <c r="AO49" s="32">
        <v>5789.1815334795501</v>
      </c>
      <c r="AP49" s="32">
        <v>5971.5889237242991</v>
      </c>
      <c r="AQ49" s="32">
        <v>6165.2525517844133</v>
      </c>
      <c r="AR49" s="32">
        <v>6339.0756138288043</v>
      </c>
      <c r="AS49" s="32">
        <v>6502.4562521707321</v>
      </c>
      <c r="AT49" s="32">
        <v>6634.760984922219</v>
      </c>
      <c r="AU49" s="32">
        <v>6767.178830071558</v>
      </c>
      <c r="AV49" s="32">
        <v>6899.0627728072322</v>
      </c>
    </row>
    <row r="50" spans="1:48" x14ac:dyDescent="0.25">
      <c r="A50" s="1"/>
      <c r="B50" s="1" t="s">
        <v>45</v>
      </c>
      <c r="C50" s="21" t="s">
        <v>35</v>
      </c>
      <c r="D50" s="32">
        <v>1</v>
      </c>
      <c r="E50" s="32">
        <v>1</v>
      </c>
      <c r="F50" s="32">
        <v>1</v>
      </c>
      <c r="G50" s="32">
        <v>1</v>
      </c>
      <c r="H50" s="32">
        <v>1</v>
      </c>
      <c r="I50" s="32">
        <v>1</v>
      </c>
      <c r="J50" s="32">
        <v>1</v>
      </c>
      <c r="K50" s="32">
        <v>1</v>
      </c>
      <c r="L50" s="32">
        <v>1</v>
      </c>
      <c r="M50" s="32">
        <v>1</v>
      </c>
      <c r="N50" s="32">
        <v>1</v>
      </c>
      <c r="O50" s="32">
        <v>1</v>
      </c>
      <c r="P50" s="32">
        <v>1</v>
      </c>
      <c r="Q50" s="32">
        <v>1</v>
      </c>
      <c r="R50" s="32">
        <v>1</v>
      </c>
      <c r="S50" s="32">
        <v>1</v>
      </c>
      <c r="T50" s="32">
        <v>1</v>
      </c>
      <c r="U50" s="32">
        <v>1</v>
      </c>
      <c r="V50" s="32">
        <v>1</v>
      </c>
      <c r="W50" s="32">
        <v>2</v>
      </c>
      <c r="X50" s="32">
        <v>2</v>
      </c>
      <c r="Y50" s="32">
        <v>2</v>
      </c>
      <c r="Z50" s="32">
        <v>2</v>
      </c>
      <c r="AA50" s="32">
        <v>2</v>
      </c>
      <c r="AB50" s="32">
        <v>2</v>
      </c>
      <c r="AC50" s="32">
        <v>2</v>
      </c>
      <c r="AD50" s="32">
        <v>1</v>
      </c>
      <c r="AE50" s="32">
        <v>1</v>
      </c>
      <c r="AF50" s="32">
        <v>1</v>
      </c>
      <c r="AG50" s="32">
        <v>1</v>
      </c>
      <c r="AH50" s="32">
        <v>1</v>
      </c>
      <c r="AI50" s="32">
        <v>1</v>
      </c>
      <c r="AJ50" s="32">
        <v>1</v>
      </c>
      <c r="AK50" s="32">
        <v>1</v>
      </c>
      <c r="AL50" s="32">
        <v>1</v>
      </c>
      <c r="AM50" s="32">
        <v>1</v>
      </c>
      <c r="AN50" s="32">
        <v>1</v>
      </c>
      <c r="AO50" s="32">
        <v>1</v>
      </c>
      <c r="AP50" s="32">
        <v>1</v>
      </c>
      <c r="AQ50" s="32">
        <v>1</v>
      </c>
      <c r="AR50" s="32">
        <v>1</v>
      </c>
      <c r="AS50" s="32">
        <v>1</v>
      </c>
      <c r="AT50" s="32">
        <v>1</v>
      </c>
      <c r="AU50" s="32">
        <v>1</v>
      </c>
      <c r="AV50" s="32">
        <v>1</v>
      </c>
    </row>
    <row r="51" spans="1:48" x14ac:dyDescent="0.25">
      <c r="A51" s="1"/>
      <c r="B51" s="1" t="s">
        <v>58</v>
      </c>
      <c r="C51" s="21" t="s">
        <v>35</v>
      </c>
      <c r="D51" s="32">
        <v>104</v>
      </c>
      <c r="E51" s="32">
        <v>108</v>
      </c>
      <c r="F51" s="32">
        <v>101</v>
      </c>
      <c r="G51" s="32">
        <v>100</v>
      </c>
      <c r="H51" s="32">
        <v>98</v>
      </c>
      <c r="I51" s="32">
        <v>90</v>
      </c>
      <c r="J51" s="32">
        <v>130</v>
      </c>
      <c r="K51" s="32">
        <v>130</v>
      </c>
      <c r="L51" s="32">
        <v>170</v>
      </c>
      <c r="M51" s="32">
        <v>200</v>
      </c>
      <c r="N51" s="32">
        <v>210</v>
      </c>
      <c r="O51" s="32">
        <v>240</v>
      </c>
      <c r="P51" s="32">
        <v>245</v>
      </c>
      <c r="Q51" s="32">
        <v>227</v>
      </c>
      <c r="R51" s="32">
        <v>197</v>
      </c>
      <c r="S51" s="32">
        <v>190</v>
      </c>
      <c r="T51" s="32">
        <v>201</v>
      </c>
      <c r="U51" s="32">
        <v>198</v>
      </c>
      <c r="V51" s="32">
        <v>192</v>
      </c>
      <c r="W51" s="32">
        <v>188</v>
      </c>
      <c r="X51" s="32">
        <v>211</v>
      </c>
      <c r="Y51" s="32">
        <v>222</v>
      </c>
      <c r="Z51" s="32">
        <v>220</v>
      </c>
      <c r="AA51" s="32">
        <v>247</v>
      </c>
      <c r="AB51" s="32">
        <v>376</v>
      </c>
      <c r="AC51" s="32">
        <v>413</v>
      </c>
      <c r="AD51" s="32">
        <v>414</v>
      </c>
      <c r="AE51" s="32">
        <v>425</v>
      </c>
      <c r="AF51" s="32">
        <v>463</v>
      </c>
      <c r="AG51" s="32">
        <v>467</v>
      </c>
      <c r="AH51" s="32">
        <v>562</v>
      </c>
      <c r="AI51" s="32">
        <v>500</v>
      </c>
      <c r="AJ51" s="32">
        <v>550</v>
      </c>
      <c r="AK51" s="32">
        <v>515</v>
      </c>
      <c r="AL51" s="32">
        <v>485</v>
      </c>
      <c r="AM51" s="32">
        <v>529.14858442906211</v>
      </c>
      <c r="AN51" s="32">
        <v>549.84813912351626</v>
      </c>
      <c r="AO51" s="32">
        <v>571.69665894182049</v>
      </c>
      <c r="AP51" s="32">
        <v>582.66820077262958</v>
      </c>
      <c r="AQ51" s="32">
        <v>591.33828584823323</v>
      </c>
      <c r="AR51" s="32">
        <v>597.63616215975298</v>
      </c>
      <c r="AS51" s="32">
        <v>602.711076983476</v>
      </c>
      <c r="AT51" s="32">
        <v>607.66127261962185</v>
      </c>
      <c r="AU51" s="32">
        <v>612.62178489890618</v>
      </c>
      <c r="AV51" s="32">
        <v>617.51718562024689</v>
      </c>
    </row>
    <row r="52" spans="1:48" x14ac:dyDescent="0.25">
      <c r="A52" s="1"/>
      <c r="B52" s="1"/>
      <c r="C52" s="21"/>
      <c r="D52" s="1"/>
      <c r="E52" s="1"/>
      <c r="F52" s="1"/>
      <c r="G52" s="1"/>
      <c r="H52" s="1"/>
      <c r="I52" s="1"/>
      <c r="J52" s="1"/>
      <c r="K52" s="1"/>
      <c r="L52" s="1"/>
      <c r="M52" s="1"/>
      <c r="N52" s="1"/>
      <c r="O52" s="1"/>
      <c r="P52" s="1"/>
      <c r="Q52" s="1"/>
      <c r="R52" s="1"/>
      <c r="S52" s="1"/>
      <c r="T52" s="1"/>
      <c r="U52" s="1"/>
      <c r="V52" s="1"/>
      <c r="W52" s="1"/>
      <c r="X52" s="1"/>
      <c r="Y52" s="1"/>
      <c r="Z52" s="1"/>
      <c r="AA52" s="1"/>
      <c r="AB52" s="1"/>
      <c r="AC52" s="1"/>
      <c r="AD52" s="32"/>
      <c r="AE52" s="32"/>
      <c r="AF52" s="32"/>
      <c r="AG52" s="32"/>
      <c r="AH52" s="32"/>
      <c r="AI52" s="32"/>
      <c r="AJ52" s="32"/>
      <c r="AK52" s="32"/>
      <c r="AL52" s="32"/>
      <c r="AM52" s="1"/>
      <c r="AN52" s="1"/>
      <c r="AO52" s="1"/>
      <c r="AP52" s="1"/>
      <c r="AQ52" s="1"/>
      <c r="AR52" s="1"/>
      <c r="AS52" s="1"/>
      <c r="AT52" s="1"/>
      <c r="AU52" s="1"/>
      <c r="AV52" s="1"/>
    </row>
    <row r="53" spans="1:48" x14ac:dyDescent="0.25">
      <c r="A53" s="1"/>
      <c r="B53" s="22" t="s">
        <v>198</v>
      </c>
      <c r="C53" s="21" t="s">
        <v>47</v>
      </c>
      <c r="D53" s="32">
        <v>263</v>
      </c>
      <c r="E53" s="32">
        <v>280</v>
      </c>
      <c r="F53" s="32">
        <v>280</v>
      </c>
      <c r="G53" s="32">
        <v>280</v>
      </c>
      <c r="H53" s="32">
        <v>280</v>
      </c>
      <c r="I53" s="32">
        <v>280</v>
      </c>
      <c r="J53" s="32">
        <v>280</v>
      </c>
      <c r="K53" s="32">
        <v>280</v>
      </c>
      <c r="L53" s="32">
        <v>280</v>
      </c>
      <c r="M53" s="32">
        <v>296</v>
      </c>
      <c r="N53" s="32">
        <v>304</v>
      </c>
      <c r="O53" s="32">
        <v>318</v>
      </c>
      <c r="P53" s="32">
        <v>335</v>
      </c>
      <c r="Q53" s="32">
        <v>335</v>
      </c>
      <c r="R53" s="32">
        <v>402</v>
      </c>
      <c r="S53" s="32">
        <v>402</v>
      </c>
      <c r="T53" s="32">
        <v>402</v>
      </c>
      <c r="U53" s="32">
        <v>449</v>
      </c>
      <c r="V53" s="32">
        <v>449</v>
      </c>
      <c r="W53" s="32">
        <v>449</v>
      </c>
      <c r="X53" s="32">
        <v>449</v>
      </c>
      <c r="Y53" s="32">
        <v>449</v>
      </c>
      <c r="Z53" s="32">
        <v>449</v>
      </c>
      <c r="AA53" s="32">
        <v>449</v>
      </c>
      <c r="AB53" s="32">
        <v>449</v>
      </c>
      <c r="AC53" s="32">
        <v>449</v>
      </c>
      <c r="AD53" s="32">
        <v>449</v>
      </c>
      <c r="AE53" s="32">
        <v>449</v>
      </c>
      <c r="AF53" s="32">
        <v>449</v>
      </c>
      <c r="AG53" s="32">
        <v>449</v>
      </c>
      <c r="AH53" s="32">
        <v>449</v>
      </c>
      <c r="AI53" s="32">
        <v>449</v>
      </c>
      <c r="AJ53" s="32">
        <v>449</v>
      </c>
      <c r="AK53" s="32">
        <v>449</v>
      </c>
      <c r="AL53" s="32">
        <v>449</v>
      </c>
      <c r="AM53" s="32">
        <v>449</v>
      </c>
      <c r="AN53" s="32">
        <v>449</v>
      </c>
      <c r="AO53" s="32">
        <v>449</v>
      </c>
      <c r="AP53" s="32">
        <v>449</v>
      </c>
      <c r="AQ53" s="32">
        <v>449</v>
      </c>
      <c r="AR53" s="32">
        <v>449</v>
      </c>
      <c r="AS53" s="32">
        <v>449</v>
      </c>
      <c r="AT53" s="32">
        <v>449</v>
      </c>
      <c r="AU53" s="32">
        <v>449</v>
      </c>
      <c r="AV53" s="32">
        <v>449</v>
      </c>
    </row>
    <row r="54" spans="1:48" x14ac:dyDescent="0.25">
      <c r="A54" s="1"/>
      <c r="B54" s="1"/>
      <c r="C54" s="2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row>
    <row r="55" spans="1:48" x14ac:dyDescent="0.25">
      <c r="A55" s="1"/>
      <c r="B55" s="22" t="s">
        <v>48</v>
      </c>
      <c r="C55" s="21" t="s">
        <v>49</v>
      </c>
      <c r="D55" s="32">
        <v>633.89</v>
      </c>
      <c r="E55" s="32">
        <v>677.33</v>
      </c>
      <c r="F55" s="32">
        <v>686.81299999999999</v>
      </c>
      <c r="G55" s="32">
        <v>631.92499999999995</v>
      </c>
      <c r="H55" s="32">
        <v>648.92999999999995</v>
      </c>
      <c r="I55" s="32">
        <v>599.05999999999995</v>
      </c>
      <c r="J55" s="32">
        <v>636.74300000000005</v>
      </c>
      <c r="K55" s="32">
        <v>757.46600000000001</v>
      </c>
      <c r="L55" s="32">
        <v>726.73199999999997</v>
      </c>
      <c r="M55" s="32">
        <v>723.13599999999997</v>
      </c>
      <c r="N55" s="32">
        <v>692.52099999999996</v>
      </c>
      <c r="O55" s="32">
        <v>653.50199999999995</v>
      </c>
      <c r="P55" s="32">
        <v>685.25</v>
      </c>
      <c r="Q55" s="32">
        <v>684.04</v>
      </c>
      <c r="R55" s="32">
        <v>768.76</v>
      </c>
      <c r="S55" s="32">
        <v>806.97</v>
      </c>
      <c r="T55" s="32">
        <v>823.43899999999996</v>
      </c>
      <c r="U55" s="32">
        <v>913.19</v>
      </c>
      <c r="V55" s="32">
        <v>913.03499999999997</v>
      </c>
      <c r="W55" s="32">
        <v>943.14499999999998</v>
      </c>
      <c r="X55" s="32">
        <v>925.53499999999997</v>
      </c>
      <c r="Y55" s="32">
        <v>943.005</v>
      </c>
      <c r="Z55" s="32">
        <v>949.495</v>
      </c>
      <c r="AA55" s="32">
        <v>858.48</v>
      </c>
      <c r="AB55" s="32">
        <v>778.15499999999997</v>
      </c>
      <c r="AC55" s="32">
        <v>838.39</v>
      </c>
      <c r="AD55" s="32">
        <v>923.3</v>
      </c>
      <c r="AE55" s="32">
        <v>980.75</v>
      </c>
      <c r="AF55" s="32">
        <v>1012.92</v>
      </c>
      <c r="AG55" s="32">
        <v>1102.1220000000001</v>
      </c>
      <c r="AH55" s="32">
        <v>1066.098</v>
      </c>
      <c r="AI55" s="32">
        <v>1222.0640000000001</v>
      </c>
      <c r="AJ55" s="32">
        <v>1011.07</v>
      </c>
      <c r="AK55" s="32">
        <v>976.58100000000002</v>
      </c>
      <c r="AL55" s="32">
        <v>1017.3579999999999</v>
      </c>
      <c r="AM55" s="32">
        <v>1003.3989171577207</v>
      </c>
      <c r="AN55" s="32">
        <v>974.25981574332479</v>
      </c>
      <c r="AO55" s="32">
        <v>1041.8776907302436</v>
      </c>
      <c r="AP55" s="32">
        <v>1076.4336659684445</v>
      </c>
      <c r="AQ55" s="32">
        <v>1120.7935769101084</v>
      </c>
      <c r="AR55" s="32">
        <v>1161.2729013410785</v>
      </c>
      <c r="AS55" s="32">
        <v>1199.7098078023901</v>
      </c>
      <c r="AT55" s="32">
        <v>1224.4662795050485</v>
      </c>
      <c r="AU55" s="32">
        <v>1249.2448746917328</v>
      </c>
      <c r="AV55" s="32">
        <v>1273.9190447071362</v>
      </c>
    </row>
    <row r="56" spans="1:48" x14ac:dyDescent="0.25">
      <c r="A56" s="1"/>
      <c r="B56" s="1"/>
      <c r="C56" s="2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row>
    <row r="57" spans="1:48" x14ac:dyDescent="0.25">
      <c r="A57" s="1"/>
      <c r="B57" s="22" t="s">
        <v>203</v>
      </c>
      <c r="C57" s="21" t="s">
        <v>26</v>
      </c>
      <c r="D57" s="25">
        <v>57.750833333333333</v>
      </c>
      <c r="E57" s="25">
        <v>51.785833333333336</v>
      </c>
      <c r="F57" s="25">
        <v>44.869166666666665</v>
      </c>
      <c r="G57" s="25">
        <v>48.165833333333332</v>
      </c>
      <c r="H57" s="25">
        <v>42.002499999999998</v>
      </c>
      <c r="I57" s="25">
        <v>44.624166666666667</v>
      </c>
      <c r="J57" s="25">
        <v>56.535833333333336</v>
      </c>
      <c r="K57" s="25">
        <v>54.300000000000011</v>
      </c>
      <c r="L57" s="25">
        <v>34.718333333333334</v>
      </c>
      <c r="M57" s="25">
        <v>33.999999999999993</v>
      </c>
      <c r="N57" s="25">
        <v>44.693333333333335</v>
      </c>
      <c r="O57" s="25">
        <v>45.807499999999997</v>
      </c>
      <c r="P57" s="25">
        <v>34.913816666666669</v>
      </c>
      <c r="Q57" s="25">
        <v>39.451866666666668</v>
      </c>
      <c r="R57" s="25">
        <v>52.498683333333332</v>
      </c>
      <c r="S57" s="25">
        <v>50.015366666666665</v>
      </c>
      <c r="T57" s="25">
        <v>47.256400000000006</v>
      </c>
      <c r="U57" s="25">
        <v>47.089283333333334</v>
      </c>
      <c r="V57" s="25">
        <v>47.832983333333345</v>
      </c>
      <c r="W57" s="25">
        <v>41.237733333333338</v>
      </c>
      <c r="X57" s="25">
        <v>55.059699999999999</v>
      </c>
      <c r="Y57" s="25">
        <v>66.114683333333318</v>
      </c>
      <c r="Z57" s="25">
        <v>61.127700000000004</v>
      </c>
      <c r="AA57" s="25">
        <v>64.046383333333338</v>
      </c>
      <c r="AB57" s="25">
        <v>76.033150000000006</v>
      </c>
      <c r="AC57" s="25">
        <v>50.230583333333335</v>
      </c>
      <c r="AD57" s="25">
        <v>46.16</v>
      </c>
      <c r="AE57" s="25">
        <v>50.48</v>
      </c>
      <c r="AF57" s="25">
        <v>45.93</v>
      </c>
      <c r="AG57" s="25">
        <v>47.95</v>
      </c>
      <c r="AH57" s="25">
        <v>47.154675000000005</v>
      </c>
      <c r="AI57" s="25">
        <v>67.529525000000007</v>
      </c>
      <c r="AJ57" s="25">
        <v>72.088925000000003</v>
      </c>
      <c r="AK57" s="25">
        <v>61.848799999999997</v>
      </c>
      <c r="AL57" s="25">
        <v>63.405375000000006</v>
      </c>
      <c r="AM57" s="25">
        <v>69.909775469406398</v>
      </c>
      <c r="AN57" s="25">
        <v>68.285081778535584</v>
      </c>
      <c r="AO57" s="25">
        <v>68.347228310208763</v>
      </c>
      <c r="AP57" s="25">
        <v>67.515009984885126</v>
      </c>
      <c r="AQ57" s="25">
        <v>67.306831402673467</v>
      </c>
      <c r="AR57" s="25">
        <v>67.544393392651997</v>
      </c>
      <c r="AS57" s="25">
        <v>67.859820425887861</v>
      </c>
      <c r="AT57" s="25">
        <v>68.371825128821996</v>
      </c>
      <c r="AU57" s="25">
        <v>68.945184002426913</v>
      </c>
      <c r="AV57" s="25">
        <v>69.519353111479376</v>
      </c>
    </row>
    <row r="58" spans="1:48" ht="15.75" thickBot="1" x14ac:dyDescent="0.3">
      <c r="A58" s="1"/>
      <c r="B58" s="27"/>
      <c r="C58" s="29"/>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row>
    <row r="59" spans="1:48" x14ac:dyDescent="0.25">
      <c r="A59" s="1"/>
      <c r="B59" s="1"/>
      <c r="C59" s="2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row>
    <row r="60" spans="1:48" x14ac:dyDescent="0.25">
      <c r="A60" s="1"/>
      <c r="B60" s="1"/>
      <c r="C60" s="2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row>
    <row r="61" spans="1:48" x14ac:dyDescent="0.25">
      <c r="A61" s="1"/>
      <c r="B61" s="15" t="str">
        <f>+TOC!A90&amp;" Dairy"</f>
        <v>Kansas Dairy</v>
      </c>
      <c r="C61" s="16"/>
      <c r="D61" s="15">
        <v>1990</v>
      </c>
      <c r="E61" s="15">
        <v>1991</v>
      </c>
      <c r="F61" s="15">
        <v>1992</v>
      </c>
      <c r="G61" s="15">
        <v>1993</v>
      </c>
      <c r="H61" s="15">
        <v>1994</v>
      </c>
      <c r="I61" s="15">
        <v>1995</v>
      </c>
      <c r="J61" s="15">
        <v>1996</v>
      </c>
      <c r="K61" s="15">
        <v>1997</v>
      </c>
      <c r="L61" s="15">
        <v>1998</v>
      </c>
      <c r="M61" s="15">
        <v>1999</v>
      </c>
      <c r="N61" s="15">
        <v>2000</v>
      </c>
      <c r="O61" s="15">
        <v>2001</v>
      </c>
      <c r="P61" s="15">
        <v>2002</v>
      </c>
      <c r="Q61" s="15">
        <v>2003</v>
      </c>
      <c r="R61" s="15">
        <v>2004</v>
      </c>
      <c r="S61" s="15">
        <v>2005</v>
      </c>
      <c r="T61" s="15">
        <v>2006</v>
      </c>
      <c r="U61" s="15">
        <v>2007</v>
      </c>
      <c r="V61" s="15">
        <v>2008</v>
      </c>
      <c r="W61" s="15">
        <v>2009</v>
      </c>
      <c r="X61" s="15">
        <v>2010</v>
      </c>
      <c r="Y61" s="15">
        <v>2011</v>
      </c>
      <c r="Z61" s="15">
        <v>2012</v>
      </c>
      <c r="AA61" s="15">
        <v>2013</v>
      </c>
      <c r="AB61" s="15">
        <v>2014</v>
      </c>
      <c r="AC61" s="15">
        <v>2015</v>
      </c>
      <c r="AD61" s="15">
        <v>2016</v>
      </c>
      <c r="AE61" s="15">
        <v>2017</v>
      </c>
      <c r="AF61" s="15">
        <v>2018</v>
      </c>
      <c r="AG61" s="15">
        <v>2019</v>
      </c>
      <c r="AH61" s="15">
        <v>2020</v>
      </c>
      <c r="AI61" s="15">
        <v>2021</v>
      </c>
      <c r="AJ61" s="15">
        <v>2022</v>
      </c>
      <c r="AK61" s="15">
        <v>2023</v>
      </c>
      <c r="AL61" s="15">
        <v>2024</v>
      </c>
      <c r="AM61" s="15">
        <v>2025</v>
      </c>
      <c r="AN61" s="15">
        <v>2026</v>
      </c>
      <c r="AO61" s="15">
        <v>2027</v>
      </c>
      <c r="AP61" s="15">
        <v>2028</v>
      </c>
      <c r="AQ61" s="15">
        <v>2029</v>
      </c>
      <c r="AR61" s="15">
        <v>2030</v>
      </c>
      <c r="AS61" s="15">
        <v>2031</v>
      </c>
      <c r="AT61" s="15">
        <v>2032</v>
      </c>
      <c r="AU61" s="15">
        <v>2033</v>
      </c>
      <c r="AV61" s="15">
        <v>2034</v>
      </c>
    </row>
    <row r="62" spans="1:48" ht="15.75" thickBot="1" x14ac:dyDescent="0.3">
      <c r="A62" s="1"/>
      <c r="B62" s="19"/>
      <c r="C62" s="20" t="s">
        <v>7</v>
      </c>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row>
    <row r="63" spans="1:48" x14ac:dyDescent="0.25">
      <c r="A63" s="1"/>
      <c r="B63" s="1"/>
      <c r="C63" s="21"/>
      <c r="D63" s="1"/>
      <c r="E63" s="1"/>
      <c r="F63" s="1"/>
      <c r="G63" s="1"/>
      <c r="H63" s="1" t="s">
        <v>50</v>
      </c>
      <c r="I63" s="1"/>
      <c r="J63" s="1"/>
      <c r="K63" s="1"/>
      <c r="L63" s="1"/>
      <c r="M63" s="1"/>
      <c r="N63" s="1"/>
      <c r="O63" s="1"/>
      <c r="P63" s="1"/>
      <c r="Q63" s="1"/>
      <c r="R63" s="1"/>
      <c r="S63" s="1" t="s">
        <v>50</v>
      </c>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row>
    <row r="64" spans="1:48" x14ac:dyDescent="0.25">
      <c r="A64" s="1"/>
      <c r="B64" s="1" t="s">
        <v>59</v>
      </c>
      <c r="C64" s="21" t="s">
        <v>35</v>
      </c>
      <c r="D64" s="36">
        <v>99</v>
      </c>
      <c r="E64" s="36">
        <v>97</v>
      </c>
      <c r="F64" s="36">
        <v>89</v>
      </c>
      <c r="G64" s="36">
        <v>81</v>
      </c>
      <c r="H64" s="36">
        <v>78</v>
      </c>
      <c r="I64" s="36">
        <v>82</v>
      </c>
      <c r="J64" s="36">
        <v>82</v>
      </c>
      <c r="K64" s="36">
        <v>81</v>
      </c>
      <c r="L64" s="36">
        <v>82</v>
      </c>
      <c r="M64" s="36">
        <v>86</v>
      </c>
      <c r="N64" s="36">
        <v>91</v>
      </c>
      <c r="O64" s="36">
        <v>93</v>
      </c>
      <c r="P64" s="36">
        <v>107</v>
      </c>
      <c r="Q64" s="36">
        <v>111</v>
      </c>
      <c r="R64" s="36">
        <v>113</v>
      </c>
      <c r="S64" s="36">
        <v>111</v>
      </c>
      <c r="T64" s="36">
        <v>112</v>
      </c>
      <c r="U64" s="36">
        <v>110</v>
      </c>
      <c r="V64" s="36">
        <v>117</v>
      </c>
      <c r="W64" s="36">
        <v>118</v>
      </c>
      <c r="X64" s="36">
        <v>119</v>
      </c>
      <c r="Y64" s="36">
        <v>123</v>
      </c>
      <c r="Z64" s="36">
        <v>126</v>
      </c>
      <c r="AA64" s="36">
        <v>134</v>
      </c>
      <c r="AB64" s="36">
        <v>141</v>
      </c>
      <c r="AC64" s="36">
        <v>143</v>
      </c>
      <c r="AD64" s="36">
        <v>146</v>
      </c>
      <c r="AE64" s="36">
        <v>152</v>
      </c>
      <c r="AF64" s="36">
        <v>158.5</v>
      </c>
      <c r="AG64" s="36">
        <v>163</v>
      </c>
      <c r="AH64" s="36">
        <v>170</v>
      </c>
      <c r="AI64" s="36">
        <v>172</v>
      </c>
      <c r="AJ64" s="36">
        <v>173</v>
      </c>
      <c r="AK64" s="36">
        <v>175</v>
      </c>
      <c r="AL64" s="36">
        <v>177</v>
      </c>
      <c r="AM64" s="36">
        <v>194.98538637555617</v>
      </c>
      <c r="AN64" s="36">
        <v>201.53813556383164</v>
      </c>
      <c r="AO64" s="36">
        <v>205.58473400054896</v>
      </c>
      <c r="AP64" s="36">
        <v>206.92409586622384</v>
      </c>
      <c r="AQ64" s="36">
        <v>208.25321696780375</v>
      </c>
      <c r="AR64" s="36">
        <v>209.93772543593624</v>
      </c>
      <c r="AS64" s="36">
        <v>211.95004241421904</v>
      </c>
      <c r="AT64" s="36">
        <v>214.20628461436718</v>
      </c>
      <c r="AU64" s="36">
        <v>216.68640255879467</v>
      </c>
      <c r="AV64" s="36">
        <v>219.38313321697305</v>
      </c>
    </row>
    <row r="65" spans="1:48" x14ac:dyDescent="0.25">
      <c r="A65" s="1"/>
      <c r="B65" s="1"/>
      <c r="C65" s="2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row>
    <row r="66" spans="1:48" x14ac:dyDescent="0.25">
      <c r="A66" s="1"/>
      <c r="B66" s="1" t="s">
        <v>60</v>
      </c>
      <c r="C66" s="21" t="s">
        <v>32</v>
      </c>
      <c r="D66" s="32">
        <v>12576</v>
      </c>
      <c r="E66" s="32">
        <v>12680</v>
      </c>
      <c r="F66" s="32">
        <v>13708</v>
      </c>
      <c r="G66" s="32">
        <v>13333</v>
      </c>
      <c r="H66" s="32">
        <v>14423</v>
      </c>
      <c r="I66" s="32">
        <v>14390</v>
      </c>
      <c r="J66" s="32">
        <v>14634</v>
      </c>
      <c r="K66" s="32">
        <v>15864</v>
      </c>
      <c r="L66" s="32">
        <v>16037</v>
      </c>
      <c r="M66" s="32">
        <v>16337</v>
      </c>
      <c r="N66" s="32">
        <v>16923</v>
      </c>
      <c r="O66" s="32">
        <v>17311.827956989247</v>
      </c>
      <c r="P66" s="32">
        <v>18971.962616822431</v>
      </c>
      <c r="Q66" s="32">
        <v>19189.18918918919</v>
      </c>
      <c r="R66" s="32">
        <v>19610.619469026547</v>
      </c>
      <c r="S66" s="32">
        <v>20504.504504504504</v>
      </c>
      <c r="T66" s="32">
        <v>20937.5</v>
      </c>
      <c r="U66" s="32">
        <v>19881.818181818184</v>
      </c>
      <c r="V66" s="32">
        <v>20641.025641025641</v>
      </c>
      <c r="W66" s="32">
        <v>21084.745762711864</v>
      </c>
      <c r="X66" s="32">
        <v>20983.193277310926</v>
      </c>
      <c r="Y66" s="32">
        <v>21016.260162601626</v>
      </c>
      <c r="Z66" s="32">
        <v>21682.539682539682</v>
      </c>
      <c r="AA66" s="32">
        <v>21888.059701492537</v>
      </c>
      <c r="AB66" s="32">
        <v>22085.106382978724</v>
      </c>
      <c r="AC66" s="32">
        <v>22209.790209790212</v>
      </c>
      <c r="AD66" s="32">
        <v>22801.369863013697</v>
      </c>
      <c r="AE66" s="32">
        <v>23019.736842105263</v>
      </c>
      <c r="AF66" s="32">
        <v>23394.321766561516</v>
      </c>
      <c r="AG66" s="32">
        <v>23429.447852760735</v>
      </c>
      <c r="AH66" s="32">
        <v>23682.352941176472</v>
      </c>
      <c r="AI66" s="32">
        <v>23831.39534883721</v>
      </c>
      <c r="AJ66" s="32">
        <v>23942.196531791906</v>
      </c>
      <c r="AK66" s="32">
        <v>23857.142857142859</v>
      </c>
      <c r="AL66" s="32">
        <v>24101.69491525424</v>
      </c>
      <c r="AM66" s="32">
        <v>24581.38088406725</v>
      </c>
      <c r="AN66" s="32">
        <v>25009.998932883576</v>
      </c>
      <c r="AO66" s="32">
        <v>25383.277899575965</v>
      </c>
      <c r="AP66" s="32">
        <v>25679.311285873584</v>
      </c>
      <c r="AQ66" s="32">
        <v>25909.757326874565</v>
      </c>
      <c r="AR66" s="32">
        <v>26145.495782672697</v>
      </c>
      <c r="AS66" s="32">
        <v>26374.713231781134</v>
      </c>
      <c r="AT66" s="32">
        <v>26603.347093679036</v>
      </c>
      <c r="AU66" s="32">
        <v>26833.048875779867</v>
      </c>
      <c r="AV66" s="32">
        <v>27064.364590411966</v>
      </c>
    </row>
    <row r="67" spans="1:48" x14ac:dyDescent="0.25">
      <c r="A67" s="1"/>
      <c r="B67" s="1"/>
      <c r="C67" s="2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row>
    <row r="68" spans="1:48" x14ac:dyDescent="0.25">
      <c r="A68" s="1"/>
      <c r="B68" s="1" t="s">
        <v>61</v>
      </c>
      <c r="C68" s="21" t="s">
        <v>49</v>
      </c>
      <c r="D68" s="32">
        <v>1245.0239999999999</v>
      </c>
      <c r="E68" s="32">
        <v>1229.96</v>
      </c>
      <c r="F68" s="32">
        <v>1220.0119999999999</v>
      </c>
      <c r="G68" s="32">
        <v>1079.973</v>
      </c>
      <c r="H68" s="32">
        <v>1124.9939999999999</v>
      </c>
      <c r="I68" s="32">
        <v>1179.98</v>
      </c>
      <c r="J68" s="32">
        <v>1199.9880000000001</v>
      </c>
      <c r="K68" s="32">
        <v>1284.9839999999999</v>
      </c>
      <c r="L68" s="32">
        <v>1315.0340000000001</v>
      </c>
      <c r="M68" s="32">
        <v>1404.982</v>
      </c>
      <c r="N68" s="32">
        <v>1539.9929999999999</v>
      </c>
      <c r="O68" s="32">
        <v>1610</v>
      </c>
      <c r="P68" s="32">
        <v>2030.0000000000002</v>
      </c>
      <c r="Q68" s="32">
        <v>2130</v>
      </c>
      <c r="R68" s="32">
        <v>2216</v>
      </c>
      <c r="S68" s="32">
        <v>2276</v>
      </c>
      <c r="T68" s="32">
        <v>2345</v>
      </c>
      <c r="U68" s="32">
        <v>2187</v>
      </c>
      <c r="V68" s="32">
        <v>2415</v>
      </c>
      <c r="W68" s="32">
        <v>2488</v>
      </c>
      <c r="X68" s="32">
        <v>2497</v>
      </c>
      <c r="Y68" s="32">
        <v>2585</v>
      </c>
      <c r="Z68" s="32">
        <v>2732</v>
      </c>
      <c r="AA68" s="32">
        <v>2933</v>
      </c>
      <c r="AB68" s="32">
        <v>3114</v>
      </c>
      <c r="AC68" s="32">
        <v>3176.0000000000005</v>
      </c>
      <c r="AD68" s="32">
        <v>3328.9999999999995</v>
      </c>
      <c r="AE68" s="32">
        <v>3499</v>
      </c>
      <c r="AF68" s="32">
        <v>3708.0000000000005</v>
      </c>
      <c r="AG68" s="32">
        <v>3819</v>
      </c>
      <c r="AH68" s="32">
        <v>4026.0000000000005</v>
      </c>
      <c r="AI68" s="32">
        <v>4099</v>
      </c>
      <c r="AJ68" s="32">
        <v>4141.9999999999991</v>
      </c>
      <c r="AK68" s="32">
        <v>4175.0000000000009</v>
      </c>
      <c r="AL68" s="32">
        <v>4266.0000000000009</v>
      </c>
      <c r="AM68" s="32">
        <v>4793.0100493245636</v>
      </c>
      <c r="AN68" s="32">
        <v>5040.4685553867748</v>
      </c>
      <c r="AO68" s="32">
        <v>5218.4144350463384</v>
      </c>
      <c r="AP68" s="32">
        <v>5313.66827029671</v>
      </c>
      <c r="AQ68" s="32">
        <v>5395.790314176752</v>
      </c>
      <c r="AR68" s="32">
        <v>5488.9259150091702</v>
      </c>
      <c r="AS68" s="32">
        <v>5590.1215881388753</v>
      </c>
      <c r="AT68" s="32">
        <v>5698.6041392434099</v>
      </c>
      <c r="AU68" s="32">
        <v>5814.3568305770486</v>
      </c>
      <c r="AV68" s="32">
        <v>5937.4651023710758</v>
      </c>
    </row>
    <row r="69" spans="1:48" x14ac:dyDescent="0.25">
      <c r="A69" s="1"/>
      <c r="B69" s="1"/>
      <c r="C69" s="2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row>
    <row r="70" spans="1:48" x14ac:dyDescent="0.25">
      <c r="A70" s="1"/>
      <c r="B70" s="1" t="s">
        <v>62</v>
      </c>
      <c r="C70" s="21" t="s">
        <v>26</v>
      </c>
      <c r="D70" s="25">
        <v>13.3</v>
      </c>
      <c r="E70" s="25">
        <v>11.7</v>
      </c>
      <c r="F70" s="25">
        <v>12.6</v>
      </c>
      <c r="G70" s="25">
        <v>12.7</v>
      </c>
      <c r="H70" s="25">
        <v>12.8</v>
      </c>
      <c r="I70" s="25">
        <v>12.3</v>
      </c>
      <c r="J70" s="25">
        <v>14.2</v>
      </c>
      <c r="K70" s="25">
        <v>12.8</v>
      </c>
      <c r="L70" s="25">
        <v>14.7</v>
      </c>
      <c r="M70" s="25">
        <v>14</v>
      </c>
      <c r="N70" s="25">
        <v>11.6</v>
      </c>
      <c r="O70" s="25">
        <v>14.5</v>
      </c>
      <c r="P70" s="25">
        <v>11.7</v>
      </c>
      <c r="Q70" s="25">
        <v>12</v>
      </c>
      <c r="R70" s="25">
        <v>15.4</v>
      </c>
      <c r="S70" s="25">
        <v>14.5</v>
      </c>
      <c r="T70" s="25">
        <v>12.7</v>
      </c>
      <c r="U70" s="25">
        <v>19.3</v>
      </c>
      <c r="V70" s="25">
        <v>18.899999999999999</v>
      </c>
      <c r="W70" s="25">
        <v>14</v>
      </c>
      <c r="X70" s="25">
        <v>17.3</v>
      </c>
      <c r="Y70" s="25">
        <v>21</v>
      </c>
      <c r="Z70" s="25">
        <v>19</v>
      </c>
      <c r="AA70" s="25">
        <v>20.2</v>
      </c>
      <c r="AB70" s="25">
        <v>24</v>
      </c>
      <c r="AC70" s="25">
        <v>16.899999999999999</v>
      </c>
      <c r="AD70" s="25">
        <v>16</v>
      </c>
      <c r="AE70" s="25">
        <v>16.899999999999999</v>
      </c>
      <c r="AF70" s="25">
        <v>15.3</v>
      </c>
      <c r="AG70" s="25">
        <v>17.5</v>
      </c>
      <c r="AH70" s="25">
        <v>17.100000000000001</v>
      </c>
      <c r="AI70" s="25">
        <v>17</v>
      </c>
      <c r="AJ70" s="25">
        <v>24.3</v>
      </c>
      <c r="AK70" s="25">
        <v>19.100000000000001</v>
      </c>
      <c r="AL70" s="25">
        <v>21.7</v>
      </c>
      <c r="AM70" s="25">
        <v>21.016449873458583</v>
      </c>
      <c r="AN70" s="25">
        <v>21.084353675307092</v>
      </c>
      <c r="AO70" s="25">
        <v>20.441848264443326</v>
      </c>
      <c r="AP70" s="25">
        <v>20.143515426449028</v>
      </c>
      <c r="AQ70" s="25">
        <v>20.427214000351896</v>
      </c>
      <c r="AR70" s="25">
        <v>20.847662839682798</v>
      </c>
      <c r="AS70" s="25">
        <v>21.148372242614641</v>
      </c>
      <c r="AT70" s="25">
        <v>21.51760020531356</v>
      </c>
      <c r="AU70" s="25">
        <v>21.910216732300832</v>
      </c>
      <c r="AV70" s="25">
        <v>22.260237124181675</v>
      </c>
    </row>
    <row r="71" spans="1:48" x14ac:dyDescent="0.25">
      <c r="A71" s="1"/>
      <c r="B71" s="1"/>
      <c r="C71" s="21"/>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row>
    <row r="72" spans="1:48" x14ac:dyDescent="0.25">
      <c r="A72" s="1"/>
      <c r="B72" s="22" t="s">
        <v>204</v>
      </c>
      <c r="C72" s="21"/>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row>
    <row r="73" spans="1:48" x14ac:dyDescent="0.25">
      <c r="A73" s="1"/>
      <c r="B73" s="22" t="s">
        <v>205</v>
      </c>
      <c r="C73" s="21"/>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row>
    <row r="74" spans="1:48" x14ac:dyDescent="0.25">
      <c r="A74" s="1"/>
      <c r="B74" s="23" t="s">
        <v>8</v>
      </c>
      <c r="C74" s="21" t="s">
        <v>26</v>
      </c>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v>3.5506845238095242</v>
      </c>
      <c r="AH74" s="25">
        <v>3.3132886904761905</v>
      </c>
      <c r="AI74" s="25">
        <v>5.106770833333333</v>
      </c>
      <c r="AJ74" s="25">
        <v>6.3954910714285713</v>
      </c>
      <c r="AK74" s="25">
        <v>5.6304613095238096</v>
      </c>
      <c r="AL74" s="25">
        <v>4.0373065476190479</v>
      </c>
      <c r="AM74" s="25">
        <v>3.9421509615219672</v>
      </c>
      <c r="AN74" s="25">
        <v>3.902832623870796</v>
      </c>
      <c r="AO74" s="25">
        <v>4.0875228236000591</v>
      </c>
      <c r="AP74" s="25">
        <v>4.1948152340833911</v>
      </c>
      <c r="AQ74" s="25">
        <v>4.1565520057986625</v>
      </c>
      <c r="AR74" s="25">
        <v>4.1188780154739639</v>
      </c>
      <c r="AS74" s="25">
        <v>4.0951334159041686</v>
      </c>
      <c r="AT74" s="25">
        <v>4.1021631252973796</v>
      </c>
      <c r="AU74" s="25">
        <v>4.119071521675556</v>
      </c>
      <c r="AV74" s="25">
        <v>4.1173377495348928</v>
      </c>
    </row>
    <row r="75" spans="1:48" x14ac:dyDescent="0.25">
      <c r="A75" s="1"/>
      <c r="B75" s="23" t="s">
        <v>206</v>
      </c>
      <c r="C75" s="21" t="s">
        <v>26</v>
      </c>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v>3.1753333333333336</v>
      </c>
      <c r="AH75" s="25">
        <v>3.2253333333333338</v>
      </c>
      <c r="AI75" s="25">
        <v>3.6720000000000002</v>
      </c>
      <c r="AJ75" s="25">
        <v>4.8573333333333331</v>
      </c>
      <c r="AK75" s="25">
        <v>4.7866666666666671</v>
      </c>
      <c r="AL75" s="25">
        <v>4.0213333333333336</v>
      </c>
      <c r="AM75" s="25">
        <v>2.5973333333333337</v>
      </c>
      <c r="AN75" s="25">
        <v>2.5874649003671655</v>
      </c>
      <c r="AO75" s="25">
        <v>2.6584649000334015</v>
      </c>
      <c r="AP75" s="25">
        <v>2.6606584677401925</v>
      </c>
      <c r="AQ75" s="25">
        <v>2.7650437014256748</v>
      </c>
      <c r="AR75" s="25">
        <v>2.832480621091364</v>
      </c>
      <c r="AS75" s="25">
        <v>2.8801676172368231</v>
      </c>
      <c r="AT75" s="25">
        <v>2.9053817207388168</v>
      </c>
      <c r="AU75" s="25">
        <v>2.9228076318571703</v>
      </c>
      <c r="AV75" s="25">
        <v>2.9234365211582469</v>
      </c>
    </row>
    <row r="76" spans="1:48" x14ac:dyDescent="0.25">
      <c r="A76" s="1"/>
      <c r="B76" s="23" t="s">
        <v>207</v>
      </c>
      <c r="C76" s="21" t="s">
        <v>26</v>
      </c>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v>2.2935125000000003</v>
      </c>
      <c r="AH76" s="25">
        <v>2.3958874999999997</v>
      </c>
      <c r="AI76" s="25">
        <v>2.8998687499999996</v>
      </c>
      <c r="AJ76" s="25">
        <v>3.4881562500000003</v>
      </c>
      <c r="AK76" s="25">
        <v>3.3597937500000001</v>
      </c>
      <c r="AL76" s="25">
        <v>2.6570812499999996</v>
      </c>
      <c r="AM76" s="25">
        <v>2.1223330369623707</v>
      </c>
      <c r="AN76" s="25">
        <v>2.0591117020575638</v>
      </c>
      <c r="AO76" s="25">
        <v>2.0766993674836534</v>
      </c>
      <c r="AP76" s="25">
        <v>2.1427816646221145</v>
      </c>
      <c r="AQ76" s="25">
        <v>2.1665141871037723</v>
      </c>
      <c r="AR76" s="25">
        <v>2.1905402209500613</v>
      </c>
      <c r="AS76" s="25">
        <v>2.2218855769638757</v>
      </c>
      <c r="AT76" s="25">
        <v>2.2681586130086413</v>
      </c>
      <c r="AU76" s="25">
        <v>2.3113689347014144</v>
      </c>
      <c r="AV76" s="25">
        <v>2.3278585468706181</v>
      </c>
    </row>
    <row r="77" spans="1:48" x14ac:dyDescent="0.25">
      <c r="A77" s="1"/>
      <c r="B77" s="37" t="s">
        <v>208</v>
      </c>
      <c r="C77" s="21" t="s">
        <v>26</v>
      </c>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v>9.0195303571428589</v>
      </c>
      <c r="AH77" s="25">
        <v>8.934509523809524</v>
      </c>
      <c r="AI77" s="25">
        <v>11.678639583333332</v>
      </c>
      <c r="AJ77" s="25">
        <v>14.740980654761906</v>
      </c>
      <c r="AK77" s="25">
        <v>13.776921726190476</v>
      </c>
      <c r="AL77" s="25">
        <v>10.71572113095238</v>
      </c>
      <c r="AM77" s="25">
        <v>8.6618173318176712</v>
      </c>
      <c r="AN77" s="25">
        <v>8.5494092262955252</v>
      </c>
      <c r="AO77" s="25">
        <v>8.822687091117114</v>
      </c>
      <c r="AP77" s="25">
        <v>8.998255366445699</v>
      </c>
      <c r="AQ77" s="25">
        <v>9.0881098943281096</v>
      </c>
      <c r="AR77" s="25">
        <v>9.1418988575153897</v>
      </c>
      <c r="AS77" s="25">
        <v>9.1971866101048683</v>
      </c>
      <c r="AT77" s="25">
        <v>9.2757034590448377</v>
      </c>
      <c r="AU77" s="25">
        <v>9.3532480882341407</v>
      </c>
      <c r="AV77" s="25">
        <v>9.368632817563757</v>
      </c>
    </row>
    <row r="78" spans="1:48" x14ac:dyDescent="0.25">
      <c r="A78" s="1"/>
      <c r="B78" s="1"/>
      <c r="C78" s="21"/>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row>
    <row r="79" spans="1:48" x14ac:dyDescent="0.25">
      <c r="A79" s="1"/>
      <c r="B79" s="22" t="s">
        <v>209</v>
      </c>
      <c r="C79" s="21" t="s">
        <v>26</v>
      </c>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v>9.6083333333333325</v>
      </c>
      <c r="AH79" s="25">
        <v>9.451666666666668</v>
      </c>
      <c r="AI79" s="25">
        <v>6.916666666666667</v>
      </c>
      <c r="AJ79" s="25">
        <v>10.730833333333335</v>
      </c>
      <c r="AK79" s="25">
        <v>6.7008333333333328</v>
      </c>
      <c r="AL79" s="25">
        <v>10.239999999999998</v>
      </c>
      <c r="AM79" s="25">
        <v>12.799175609776217</v>
      </c>
      <c r="AN79" s="25">
        <v>12.917887198041536</v>
      </c>
      <c r="AO79" s="25">
        <v>11.928419130389113</v>
      </c>
      <c r="AP79" s="25">
        <v>11.408476649248755</v>
      </c>
      <c r="AQ79" s="25">
        <v>11.610150479721563</v>
      </c>
      <c r="AR79" s="25">
        <v>11.998021805015251</v>
      </c>
      <c r="AS79" s="25">
        <v>12.257844854119083</v>
      </c>
      <c r="AT79" s="25">
        <v>12.556801894676243</v>
      </c>
      <c r="AU79" s="25">
        <v>12.879202502266279</v>
      </c>
      <c r="AV79" s="25">
        <v>13.220133854930307</v>
      </c>
    </row>
    <row r="80" spans="1:48" x14ac:dyDescent="0.25">
      <c r="A80" s="1"/>
      <c r="B80" s="1"/>
      <c r="C80" s="21"/>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row>
    <row r="81" spans="1:48" x14ac:dyDescent="0.25">
      <c r="A81" s="1"/>
      <c r="B81" s="1" t="s">
        <v>210</v>
      </c>
      <c r="C81" s="21" t="s">
        <v>49</v>
      </c>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36">
        <v>7096.1877619999996</v>
      </c>
      <c r="AH81" s="36">
        <v>6992.1970380000002</v>
      </c>
      <c r="AI81" s="36">
        <v>6149.9632229999997</v>
      </c>
      <c r="AJ81" s="36">
        <v>5800.4388779999999</v>
      </c>
      <c r="AK81" s="36">
        <v>5043.3736410000001</v>
      </c>
      <c r="AL81" s="36">
        <v>4237.0222160000003</v>
      </c>
      <c r="AM81" s="36">
        <v>4888.8702503110553</v>
      </c>
      <c r="AN81" s="36">
        <v>5141.2779264945102</v>
      </c>
      <c r="AO81" s="36">
        <v>5322.7827237472657</v>
      </c>
      <c r="AP81" s="36">
        <v>5419.9416357026439</v>
      </c>
      <c r="AQ81" s="36">
        <v>5503.7061204602869</v>
      </c>
      <c r="AR81" s="36">
        <v>5598.7044333093536</v>
      </c>
      <c r="AS81" s="36">
        <v>5701.9240199016531</v>
      </c>
      <c r="AT81" s="36">
        <v>5812.5762220282786</v>
      </c>
      <c r="AU81" s="36">
        <v>5930.6439671885901</v>
      </c>
      <c r="AV81" s="36">
        <v>6056.214404418497</v>
      </c>
    </row>
    <row r="82" spans="1:48" x14ac:dyDescent="0.25">
      <c r="A82" s="1"/>
      <c r="B82" s="1" t="s">
        <v>211</v>
      </c>
      <c r="C82" s="21" t="s">
        <v>212</v>
      </c>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38">
        <v>0.44390000000000002</v>
      </c>
      <c r="AH82" s="38">
        <v>0.3276</v>
      </c>
      <c r="AI82" s="38">
        <v>0.48199999999999998</v>
      </c>
      <c r="AJ82" s="38">
        <v>0.47149999999999997</v>
      </c>
      <c r="AK82" s="38">
        <v>0.61470000000000002</v>
      </c>
      <c r="AL82" s="38">
        <v>0.67200000000000004</v>
      </c>
      <c r="AM82" s="38">
        <v>0.67200000000000004</v>
      </c>
      <c r="AN82" s="38">
        <v>0.67200000000000004</v>
      </c>
      <c r="AO82" s="38">
        <v>0.67200000000000004</v>
      </c>
      <c r="AP82" s="38">
        <v>0.67200000000000004</v>
      </c>
      <c r="AQ82" s="38">
        <v>0.67200000000000004</v>
      </c>
      <c r="AR82" s="38">
        <v>0.67200000000000004</v>
      </c>
      <c r="AS82" s="38">
        <v>0.67200000000000004</v>
      </c>
      <c r="AT82" s="38">
        <v>0.67200000000000004</v>
      </c>
      <c r="AU82" s="38">
        <v>0.67200000000000004</v>
      </c>
      <c r="AV82" s="38">
        <v>0.67200000000000004</v>
      </c>
    </row>
    <row r="83" spans="1:48" x14ac:dyDescent="0.25">
      <c r="A83" s="1"/>
      <c r="B83" s="1" t="s">
        <v>213</v>
      </c>
      <c r="C83" s="21" t="s">
        <v>214</v>
      </c>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36">
        <v>193</v>
      </c>
      <c r="AH83" s="36">
        <v>148</v>
      </c>
      <c r="AI83" s="36">
        <v>166</v>
      </c>
      <c r="AJ83" s="36">
        <v>150</v>
      </c>
      <c r="AK83" s="36">
        <v>144</v>
      </c>
      <c r="AL83" s="36">
        <v>123</v>
      </c>
      <c r="AM83" s="36">
        <v>123</v>
      </c>
      <c r="AN83" s="36">
        <v>123</v>
      </c>
      <c r="AO83" s="36">
        <v>123</v>
      </c>
      <c r="AP83" s="36">
        <v>123</v>
      </c>
      <c r="AQ83" s="36">
        <v>123</v>
      </c>
      <c r="AR83" s="36">
        <v>123</v>
      </c>
      <c r="AS83" s="36">
        <v>123</v>
      </c>
      <c r="AT83" s="36">
        <v>123</v>
      </c>
      <c r="AU83" s="36">
        <v>123</v>
      </c>
      <c r="AV83" s="36">
        <v>123</v>
      </c>
    </row>
    <row r="84" spans="1:48" x14ac:dyDescent="0.25">
      <c r="A84" s="1"/>
      <c r="B84" s="1"/>
      <c r="C84" s="21"/>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row>
    <row r="85" spans="1:48" x14ac:dyDescent="0.25">
      <c r="A85" s="1"/>
      <c r="B85" s="22" t="s">
        <v>215</v>
      </c>
      <c r="C85" s="21"/>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row>
    <row r="86" spans="1:48" x14ac:dyDescent="0.25">
      <c r="A86" s="1"/>
      <c r="B86" s="1" t="s">
        <v>216</v>
      </c>
      <c r="C86" s="21" t="s">
        <v>26</v>
      </c>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40">
        <v>0.54166666666666663</v>
      </c>
      <c r="AH86" s="40">
        <v>0.81250000000000011</v>
      </c>
      <c r="AI86" s="40">
        <v>2.5858333333333334</v>
      </c>
      <c r="AJ86" s="40">
        <v>0.19166666666666674</v>
      </c>
      <c r="AK86" s="40">
        <v>2.8058333333333336</v>
      </c>
      <c r="AL86" s="40">
        <v>9.0000000000000011E-2</v>
      </c>
      <c r="AM86" s="40">
        <v>0</v>
      </c>
      <c r="AN86" s="40">
        <v>0</v>
      </c>
      <c r="AO86" s="40">
        <v>0</v>
      </c>
      <c r="AP86" s="40">
        <v>0</v>
      </c>
      <c r="AQ86" s="40">
        <v>0</v>
      </c>
      <c r="AR86" s="40">
        <v>0</v>
      </c>
      <c r="AS86" s="40">
        <v>0</v>
      </c>
      <c r="AT86" s="40">
        <v>0</v>
      </c>
      <c r="AU86" s="40">
        <v>0</v>
      </c>
      <c r="AV86" s="40">
        <v>0</v>
      </c>
    </row>
    <row r="87" spans="1:48" x14ac:dyDescent="0.25">
      <c r="A87" s="1"/>
      <c r="B87" s="1" t="s">
        <v>217</v>
      </c>
      <c r="C87" s="21" t="s">
        <v>212</v>
      </c>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41">
        <v>6.2E-2</v>
      </c>
      <c r="AH87" s="41">
        <v>5.8999999999999997E-2</v>
      </c>
      <c r="AI87" s="41">
        <v>5.7000000000000002E-2</v>
      </c>
      <c r="AJ87" s="41">
        <v>5.7000000000000002E-2</v>
      </c>
      <c r="AK87" s="41">
        <v>5.7000000000000002E-2</v>
      </c>
      <c r="AL87" s="41">
        <v>5.7000000000000002E-2</v>
      </c>
      <c r="AM87" s="41">
        <v>5.7000000000000002E-2</v>
      </c>
      <c r="AN87" s="41">
        <v>5.7000000000000002E-2</v>
      </c>
      <c r="AO87" s="41">
        <v>5.7000000000000002E-2</v>
      </c>
      <c r="AP87" s="41">
        <v>5.7000000000000002E-2</v>
      </c>
      <c r="AQ87" s="41">
        <v>5.7000000000000002E-2</v>
      </c>
      <c r="AR87" s="41">
        <v>5.7000000000000002E-2</v>
      </c>
      <c r="AS87" s="41">
        <v>5.7000000000000002E-2</v>
      </c>
      <c r="AT87" s="41">
        <v>5.7000000000000002E-2</v>
      </c>
      <c r="AU87" s="41">
        <v>5.7000000000000002E-2</v>
      </c>
      <c r="AV87" s="41">
        <v>5.7000000000000002E-2</v>
      </c>
    </row>
    <row r="88" spans="1:48" x14ac:dyDescent="0.25">
      <c r="A88" s="1"/>
      <c r="B88" s="1" t="s">
        <v>218</v>
      </c>
      <c r="C88" s="21" t="s">
        <v>26</v>
      </c>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v>0.15</v>
      </c>
      <c r="AH88" s="25">
        <v>0.15</v>
      </c>
      <c r="AI88" s="25">
        <v>0.15</v>
      </c>
      <c r="AJ88" s="25">
        <v>0.15</v>
      </c>
      <c r="AK88" s="25">
        <v>0.15</v>
      </c>
      <c r="AL88" s="25">
        <v>0.15</v>
      </c>
      <c r="AM88" s="25">
        <v>0.15</v>
      </c>
      <c r="AN88" s="25">
        <v>0.15</v>
      </c>
      <c r="AO88" s="25">
        <v>0.15</v>
      </c>
      <c r="AP88" s="25">
        <v>0.15</v>
      </c>
      <c r="AQ88" s="25">
        <v>0.15</v>
      </c>
      <c r="AR88" s="25">
        <v>0.15</v>
      </c>
      <c r="AS88" s="25">
        <v>0.15</v>
      </c>
      <c r="AT88" s="25">
        <v>0.15</v>
      </c>
      <c r="AU88" s="25">
        <v>0.15</v>
      </c>
      <c r="AV88" s="25">
        <v>0.15</v>
      </c>
    </row>
    <row r="89" spans="1:48" x14ac:dyDescent="0.25">
      <c r="A89" s="1"/>
      <c r="B89" s="37" t="s">
        <v>219</v>
      </c>
      <c r="C89" s="21" t="s">
        <v>26</v>
      </c>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v>0.3580833333333332</v>
      </c>
      <c r="AH89" s="25">
        <v>0.61456250000000012</v>
      </c>
      <c r="AI89" s="25">
        <v>2.2884408333333335</v>
      </c>
      <c r="AJ89" s="25">
        <v>3.0741666666666723E-2</v>
      </c>
      <c r="AK89" s="25">
        <v>2.4959008333333337</v>
      </c>
      <c r="AL89" s="25">
        <v>-6.5129999999999993E-2</v>
      </c>
      <c r="AM89" s="25">
        <v>0</v>
      </c>
      <c r="AN89" s="25">
        <v>0</v>
      </c>
      <c r="AO89" s="25">
        <v>0</v>
      </c>
      <c r="AP89" s="25">
        <v>0</v>
      </c>
      <c r="AQ89" s="25">
        <v>0</v>
      </c>
      <c r="AR89" s="25">
        <v>0</v>
      </c>
      <c r="AS89" s="25">
        <v>0</v>
      </c>
      <c r="AT89" s="25">
        <v>0</v>
      </c>
      <c r="AU89" s="25">
        <v>0</v>
      </c>
      <c r="AV89" s="25">
        <v>0</v>
      </c>
    </row>
    <row r="90" spans="1:48" ht="15.75" thickBot="1" x14ac:dyDescent="0.3">
      <c r="A90" s="1"/>
      <c r="B90" s="27"/>
      <c r="C90" s="29"/>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row>
    <row r="91" spans="1:48"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row>
  </sheetData>
  <sheetProtection sheet="1" objects="1" scenarios="1"/>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V35"/>
  <sheetViews>
    <sheetView zoomScaleNormal="100" workbookViewId="0">
      <pane xSplit="3" ySplit="2" topLeftCell="AR3" activePane="bottomRight" state="frozen"/>
      <selection activeCell="AT1" sqref="AT1:AU2"/>
      <selection pane="topRight" activeCell="AT1" sqref="AT1:AU2"/>
      <selection pane="bottomLeft" activeCell="AT1" sqref="AT1:AU2"/>
      <selection pane="bottomRight"/>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8" t="s">
        <v>6</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row>
    <row r="2" spans="1:48" x14ac:dyDescent="0.25">
      <c r="B2" s="15" t="str">
        <f>+TOC!A90&amp;" Land Use, Prices, and Rental Rates"</f>
        <v>Kansas Land Use, Prices, and Rental Rates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20" t="s">
        <v>7</v>
      </c>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1"/>
      <c r="C4" s="2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22" t="s">
        <v>63</v>
      </c>
      <c r="C5" s="2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row>
    <row r="6" spans="1:48" x14ac:dyDescent="0.25">
      <c r="A6" s="1"/>
      <c r="B6" s="33" t="s">
        <v>64</v>
      </c>
      <c r="C6" s="21" t="s">
        <v>10</v>
      </c>
      <c r="D6" s="32">
        <v>21862</v>
      </c>
      <c r="E6" s="32">
        <v>21797</v>
      </c>
      <c r="F6" s="32">
        <v>21810</v>
      </c>
      <c r="G6" s="32">
        <v>21800</v>
      </c>
      <c r="H6" s="32">
        <v>22436</v>
      </c>
      <c r="I6" s="32">
        <v>22294</v>
      </c>
      <c r="J6" s="32">
        <v>24063</v>
      </c>
      <c r="K6" s="32">
        <v>23252</v>
      </c>
      <c r="L6" s="32">
        <v>22965</v>
      </c>
      <c r="M6" s="32">
        <v>22799</v>
      </c>
      <c r="N6" s="32">
        <v>22958</v>
      </c>
      <c r="O6" s="32">
        <v>23885</v>
      </c>
      <c r="P6" s="32">
        <v>23193</v>
      </c>
      <c r="Q6" s="32">
        <v>23232</v>
      </c>
      <c r="R6" s="32">
        <v>22841</v>
      </c>
      <c r="S6" s="32">
        <v>22693</v>
      </c>
      <c r="T6" s="32">
        <v>22489</v>
      </c>
      <c r="U6" s="32">
        <v>22979</v>
      </c>
      <c r="V6" s="32">
        <v>22953</v>
      </c>
      <c r="W6" s="32">
        <v>22655</v>
      </c>
      <c r="X6" s="32">
        <v>22615</v>
      </c>
      <c r="Y6" s="32">
        <v>22978</v>
      </c>
      <c r="Z6" s="32">
        <v>23458</v>
      </c>
      <c r="AA6" s="32">
        <v>23515</v>
      </c>
      <c r="AB6" s="32">
        <v>22995</v>
      </c>
      <c r="AC6" s="32">
        <v>23308</v>
      </c>
      <c r="AD6" s="32">
        <v>23591</v>
      </c>
      <c r="AE6" s="32">
        <v>23628.5</v>
      </c>
      <c r="AF6" s="32">
        <v>23405</v>
      </c>
      <c r="AG6" s="32">
        <v>23256</v>
      </c>
      <c r="AH6" s="32">
        <v>23464.5</v>
      </c>
      <c r="AI6" s="32">
        <v>24370</v>
      </c>
      <c r="AJ6" s="32">
        <v>24046.5</v>
      </c>
      <c r="AK6" s="32">
        <v>25023.5</v>
      </c>
      <c r="AL6" s="32">
        <v>23880</v>
      </c>
      <c r="AM6" s="32">
        <v>24154</v>
      </c>
      <c r="AN6" s="32">
        <v>24155.625794429365</v>
      </c>
      <c r="AO6" s="32">
        <v>24151.259544951397</v>
      </c>
      <c r="AP6" s="32">
        <v>24111.696963171598</v>
      </c>
      <c r="AQ6" s="32">
        <v>24115.863327326788</v>
      </c>
      <c r="AR6" s="32">
        <v>24084.002023625715</v>
      </c>
      <c r="AS6" s="32">
        <v>24076.535536765699</v>
      </c>
      <c r="AT6" s="32">
        <v>24054.317271748438</v>
      </c>
      <c r="AU6" s="32">
        <v>24044.986302666977</v>
      </c>
      <c r="AV6" s="32">
        <v>24039.630770235181</v>
      </c>
    </row>
    <row r="7" spans="1:48" x14ac:dyDescent="0.25">
      <c r="A7" s="1"/>
      <c r="B7" s="33" t="s">
        <v>65</v>
      </c>
      <c r="C7" s="21" t="s">
        <v>10</v>
      </c>
      <c r="D7" s="32">
        <v>40</v>
      </c>
      <c r="E7" s="32">
        <v>34</v>
      </c>
      <c r="F7" s="32">
        <v>26</v>
      </c>
      <c r="G7" s="32">
        <v>29</v>
      </c>
      <c r="H7" s="32">
        <v>34</v>
      </c>
      <c r="I7" s="32">
        <v>34</v>
      </c>
      <c r="J7" s="32">
        <v>28</v>
      </c>
      <c r="K7" s="32">
        <v>22</v>
      </c>
      <c r="L7" s="32">
        <v>20</v>
      </c>
      <c r="M7" s="32">
        <v>22</v>
      </c>
      <c r="N7" s="32">
        <v>21</v>
      </c>
      <c r="O7" s="32">
        <v>18.5</v>
      </c>
      <c r="P7" s="32">
        <v>24</v>
      </c>
      <c r="Q7" s="32">
        <v>14.8</v>
      </c>
      <c r="R7" s="32">
        <v>12.5</v>
      </c>
      <c r="S7" s="32">
        <v>18.100000000000001</v>
      </c>
      <c r="T7" s="32">
        <v>17</v>
      </c>
      <c r="U7" s="32">
        <v>12</v>
      </c>
      <c r="V7" s="32">
        <v>11</v>
      </c>
      <c r="W7" s="32">
        <v>14</v>
      </c>
      <c r="X7" s="32">
        <v>14.5</v>
      </c>
      <c r="Y7" s="32">
        <v>12.5</v>
      </c>
      <c r="Z7" s="32">
        <v>13.5</v>
      </c>
      <c r="AA7" s="32">
        <v>9.4</v>
      </c>
      <c r="AB7" s="32">
        <v>12.2</v>
      </c>
      <c r="AC7" s="32">
        <v>11.8</v>
      </c>
      <c r="AD7" s="32">
        <v>4.2</v>
      </c>
      <c r="AE7" s="32">
        <v>4.0999999999999996</v>
      </c>
      <c r="AF7" s="32">
        <v>3.3</v>
      </c>
      <c r="AG7" s="32">
        <v>0</v>
      </c>
      <c r="AH7" s="32">
        <v>0</v>
      </c>
      <c r="AI7" s="32">
        <v>0</v>
      </c>
      <c r="AJ7" s="32">
        <v>0</v>
      </c>
      <c r="AK7" s="32">
        <v>0</v>
      </c>
      <c r="AL7" s="32">
        <v>0</v>
      </c>
      <c r="AM7" s="32">
        <v>0</v>
      </c>
      <c r="AN7" s="32">
        <v>1E-3</v>
      </c>
      <c r="AO7" s="32">
        <v>1E-3</v>
      </c>
      <c r="AP7" s="32">
        <v>1E-3</v>
      </c>
      <c r="AQ7" s="32">
        <v>1E-3</v>
      </c>
      <c r="AR7" s="32">
        <v>1E-3</v>
      </c>
      <c r="AS7" s="32">
        <v>1E-3</v>
      </c>
      <c r="AT7" s="32">
        <v>1E-3</v>
      </c>
      <c r="AU7" s="32">
        <v>1E-3</v>
      </c>
      <c r="AV7" s="32">
        <v>1E-3</v>
      </c>
    </row>
    <row r="8" spans="1:48" x14ac:dyDescent="0.25">
      <c r="A8" s="1"/>
      <c r="B8" s="42" t="s">
        <v>63</v>
      </c>
      <c r="C8" s="21" t="s">
        <v>10</v>
      </c>
      <c r="D8" s="32">
        <v>21902</v>
      </c>
      <c r="E8" s="32">
        <v>21831</v>
      </c>
      <c r="F8" s="32">
        <v>21836</v>
      </c>
      <c r="G8" s="32">
        <v>21829</v>
      </c>
      <c r="H8" s="32">
        <v>22470</v>
      </c>
      <c r="I8" s="32">
        <v>22328</v>
      </c>
      <c r="J8" s="32">
        <v>24091</v>
      </c>
      <c r="K8" s="32">
        <v>23274</v>
      </c>
      <c r="L8" s="32">
        <v>22985</v>
      </c>
      <c r="M8" s="32">
        <v>22821</v>
      </c>
      <c r="N8" s="32">
        <v>22979</v>
      </c>
      <c r="O8" s="32">
        <v>23903.5</v>
      </c>
      <c r="P8" s="32">
        <v>23217</v>
      </c>
      <c r="Q8" s="32">
        <v>23246.799999999999</v>
      </c>
      <c r="R8" s="32">
        <v>22853.5</v>
      </c>
      <c r="S8" s="32">
        <v>22711.1</v>
      </c>
      <c r="T8" s="32">
        <v>22506</v>
      </c>
      <c r="U8" s="32">
        <v>22991</v>
      </c>
      <c r="V8" s="32">
        <v>22964</v>
      </c>
      <c r="W8" s="32">
        <v>22669</v>
      </c>
      <c r="X8" s="32">
        <v>22629.5</v>
      </c>
      <c r="Y8" s="32">
        <v>22990.5</v>
      </c>
      <c r="Z8" s="32">
        <v>23471.5</v>
      </c>
      <c r="AA8" s="32">
        <v>23524.400000000001</v>
      </c>
      <c r="AB8" s="32">
        <v>23007.200000000001</v>
      </c>
      <c r="AC8" s="32">
        <v>23319.8</v>
      </c>
      <c r="AD8" s="32">
        <v>23595.200000000001</v>
      </c>
      <c r="AE8" s="32">
        <v>23632.6</v>
      </c>
      <c r="AF8" s="32">
        <v>23408.3</v>
      </c>
      <c r="AG8" s="32">
        <v>23256</v>
      </c>
      <c r="AH8" s="32">
        <v>23464.5</v>
      </c>
      <c r="AI8" s="32">
        <v>24370</v>
      </c>
      <c r="AJ8" s="32">
        <v>24046.5</v>
      </c>
      <c r="AK8" s="32">
        <v>25023.5</v>
      </c>
      <c r="AL8" s="32">
        <v>23880</v>
      </c>
      <c r="AM8" s="32">
        <v>24154</v>
      </c>
      <c r="AN8" s="32">
        <v>24155.626794429365</v>
      </c>
      <c r="AO8" s="32">
        <v>24151.260544951398</v>
      </c>
      <c r="AP8" s="32">
        <v>24111.697963171599</v>
      </c>
      <c r="AQ8" s="32">
        <v>24115.864327326788</v>
      </c>
      <c r="AR8" s="32">
        <v>24084.003023625715</v>
      </c>
      <c r="AS8" s="32">
        <v>24076.5365367657</v>
      </c>
      <c r="AT8" s="32">
        <v>24054.318271748438</v>
      </c>
      <c r="AU8" s="32">
        <v>24044.987302666977</v>
      </c>
      <c r="AV8" s="32">
        <v>24039.631770235181</v>
      </c>
    </row>
    <row r="9" spans="1:48" x14ac:dyDescent="0.25">
      <c r="A9" s="1"/>
      <c r="B9" s="1"/>
      <c r="C9" s="2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row>
    <row r="10" spans="1:48" x14ac:dyDescent="0.25">
      <c r="A10" s="1"/>
      <c r="B10" s="22" t="s">
        <v>66</v>
      </c>
      <c r="C10" s="21" t="s">
        <v>10</v>
      </c>
      <c r="D10" s="32">
        <v>2809.8233</v>
      </c>
      <c r="E10" s="32">
        <v>2818.3487</v>
      </c>
      <c r="F10" s="32">
        <v>2859.1015000000002</v>
      </c>
      <c r="G10" s="32">
        <v>2885.5792999999999</v>
      </c>
      <c r="H10" s="32">
        <v>2885.5792999999999</v>
      </c>
      <c r="I10" s="32">
        <v>2883.5011</v>
      </c>
      <c r="J10" s="32">
        <v>2867.5904</v>
      </c>
      <c r="K10" s="32">
        <v>2848.8847000000001</v>
      </c>
      <c r="L10" s="32">
        <v>2599.8456999999999</v>
      </c>
      <c r="M10" s="32">
        <v>2523.4436999999998</v>
      </c>
      <c r="N10" s="32">
        <v>2519.3665999999998</v>
      </c>
      <c r="O10" s="32">
        <v>2652.741</v>
      </c>
      <c r="P10" s="32">
        <v>2658.8069999999998</v>
      </c>
      <c r="Q10" s="32">
        <v>2660.3359999999998</v>
      </c>
      <c r="R10" s="32">
        <v>2828.8829999999998</v>
      </c>
      <c r="S10" s="32">
        <v>2878.66</v>
      </c>
      <c r="T10" s="32">
        <v>3084.6619999999998</v>
      </c>
      <c r="U10" s="32">
        <v>3258.2040000000002</v>
      </c>
      <c r="V10" s="32">
        <v>3124.817</v>
      </c>
      <c r="W10" s="32">
        <v>3098.18</v>
      </c>
      <c r="X10" s="32">
        <v>2782.777</v>
      </c>
      <c r="Y10" s="32">
        <v>2732.085</v>
      </c>
      <c r="Z10" s="32">
        <v>2522.8879999999999</v>
      </c>
      <c r="AA10" s="32">
        <v>2355.922</v>
      </c>
      <c r="AB10" s="32">
        <v>2271.4690000000001</v>
      </c>
      <c r="AC10" s="32">
        <v>2181.942</v>
      </c>
      <c r="AD10" s="32">
        <v>2132.7829999999999</v>
      </c>
      <c r="AE10" s="32">
        <v>2071.634</v>
      </c>
      <c r="AF10" s="32">
        <v>2007.895</v>
      </c>
      <c r="AG10" s="32">
        <v>1940.8229999999999</v>
      </c>
      <c r="AH10" s="32">
        <v>1896.0050000000001</v>
      </c>
      <c r="AI10" s="32">
        <v>1748.777</v>
      </c>
      <c r="AJ10" s="32">
        <v>1722.4949999999999</v>
      </c>
      <c r="AK10" s="32">
        <v>1822.19</v>
      </c>
      <c r="AL10" s="32">
        <v>1950.2619999999999</v>
      </c>
      <c r="AM10" s="32">
        <v>2046.3810000000001</v>
      </c>
      <c r="AN10" s="32">
        <v>2098.2513178852296</v>
      </c>
      <c r="AO10" s="32">
        <v>2083.9050162422855</v>
      </c>
      <c r="AP10" s="32">
        <v>2091.8400447689132</v>
      </c>
      <c r="AQ10" s="32">
        <v>2059.8144952319162</v>
      </c>
      <c r="AR10" s="32">
        <v>2059.2258898195305</v>
      </c>
      <c r="AS10" s="32">
        <v>2037.4300492188481</v>
      </c>
      <c r="AT10" s="32">
        <v>2028.5838602658991</v>
      </c>
      <c r="AU10" s="32">
        <v>2009.0714766607157</v>
      </c>
      <c r="AV10" s="32">
        <v>1984.1735377210816</v>
      </c>
    </row>
    <row r="11" spans="1:48" x14ac:dyDescent="0.25">
      <c r="A11" s="1"/>
      <c r="B11" s="23" t="s">
        <v>220</v>
      </c>
      <c r="C11" s="21" t="s">
        <v>10</v>
      </c>
      <c r="D11" s="43" t="s">
        <v>224</v>
      </c>
      <c r="E11" s="43" t="s">
        <v>224</v>
      </c>
      <c r="F11" s="43" t="s">
        <v>224</v>
      </c>
      <c r="G11" s="43" t="s">
        <v>224</v>
      </c>
      <c r="H11" s="43" t="s">
        <v>224</v>
      </c>
      <c r="I11" s="43" t="s">
        <v>224</v>
      </c>
      <c r="J11" s="43" t="s">
        <v>224</v>
      </c>
      <c r="K11" s="43" t="s">
        <v>224</v>
      </c>
      <c r="L11" s="43" t="s">
        <v>224</v>
      </c>
      <c r="M11" s="43" t="s">
        <v>224</v>
      </c>
      <c r="N11" s="43" t="s">
        <v>224</v>
      </c>
      <c r="O11" s="32">
        <v>2622.06</v>
      </c>
      <c r="P11" s="32">
        <v>2619.6959999999999</v>
      </c>
      <c r="Q11" s="32">
        <v>2615.5949999999998</v>
      </c>
      <c r="R11" s="32">
        <v>2778.7649999999999</v>
      </c>
      <c r="S11" s="32">
        <v>2815.873</v>
      </c>
      <c r="T11" s="32">
        <v>3001.1329999999998</v>
      </c>
      <c r="U11" s="32">
        <v>3166.748</v>
      </c>
      <c r="V11" s="32">
        <v>3027.3150000000001</v>
      </c>
      <c r="W11" s="32">
        <v>2989.95</v>
      </c>
      <c r="X11" s="32">
        <v>2659.2350000000001</v>
      </c>
      <c r="Y11" s="32">
        <v>2604.1080000000002</v>
      </c>
      <c r="Z11" s="32">
        <v>2351.502</v>
      </c>
      <c r="AA11" s="32">
        <v>2176.8539999999998</v>
      </c>
      <c r="AB11" s="32">
        <v>2088.8809999999999</v>
      </c>
      <c r="AC11" s="32">
        <v>1981.07</v>
      </c>
      <c r="AD11" s="32">
        <v>1903.413</v>
      </c>
      <c r="AE11" s="32">
        <v>1814.675</v>
      </c>
      <c r="AF11" s="32">
        <v>1682.4449999999999</v>
      </c>
      <c r="AG11" s="32">
        <v>1595.2239999999999</v>
      </c>
      <c r="AH11" s="32">
        <v>1555.9180000000001</v>
      </c>
      <c r="AI11" s="32">
        <v>1393.81</v>
      </c>
      <c r="AJ11" s="32">
        <v>1243.442</v>
      </c>
      <c r="AK11" s="32">
        <v>1141.432</v>
      </c>
      <c r="AL11" s="32">
        <v>1087.58</v>
      </c>
      <c r="AM11" s="32">
        <v>1095.79</v>
      </c>
      <c r="AN11" s="32">
        <v>1112.8514621225254</v>
      </c>
      <c r="AO11" s="32">
        <v>1076.5144093825575</v>
      </c>
      <c r="AP11" s="32">
        <v>1089.350817864718</v>
      </c>
      <c r="AQ11" s="32">
        <v>1037.456236159873</v>
      </c>
      <c r="AR11" s="32">
        <v>1036.6312340718248</v>
      </c>
      <c r="AS11" s="32">
        <v>1001.3071431605779</v>
      </c>
      <c r="AT11" s="32">
        <v>986.95988988038312</v>
      </c>
      <c r="AU11" s="32">
        <v>955.33481368767548</v>
      </c>
      <c r="AV11" s="32">
        <v>914.98587692710009</v>
      </c>
    </row>
    <row r="12" spans="1:48" x14ac:dyDescent="0.25">
      <c r="A12" s="1"/>
      <c r="B12" s="23" t="s">
        <v>221</v>
      </c>
      <c r="C12" s="21" t="s">
        <v>10</v>
      </c>
      <c r="D12" s="43" t="s">
        <v>224</v>
      </c>
      <c r="E12" s="43" t="s">
        <v>224</v>
      </c>
      <c r="F12" s="43" t="s">
        <v>224</v>
      </c>
      <c r="G12" s="43" t="s">
        <v>224</v>
      </c>
      <c r="H12" s="43" t="s">
        <v>224</v>
      </c>
      <c r="I12" s="43" t="s">
        <v>224</v>
      </c>
      <c r="J12" s="43" t="s">
        <v>224</v>
      </c>
      <c r="K12" s="43" t="s">
        <v>224</v>
      </c>
      <c r="L12" s="43" t="s">
        <v>224</v>
      </c>
      <c r="M12" s="43" t="s">
        <v>224</v>
      </c>
      <c r="N12" s="43" t="s">
        <v>224</v>
      </c>
      <c r="O12" s="32">
        <v>30.681000000000001</v>
      </c>
      <c r="P12" s="32">
        <v>39.110999999999997</v>
      </c>
      <c r="Q12" s="32">
        <v>44.741</v>
      </c>
      <c r="R12" s="32">
        <v>50.118000000000002</v>
      </c>
      <c r="S12" s="32">
        <v>62.786999999999999</v>
      </c>
      <c r="T12" s="32">
        <v>83.528999999999996</v>
      </c>
      <c r="U12" s="32">
        <v>91.456000000000003</v>
      </c>
      <c r="V12" s="32">
        <v>97.501999999999995</v>
      </c>
      <c r="W12" s="32">
        <v>108.23</v>
      </c>
      <c r="X12" s="32">
        <v>123.542</v>
      </c>
      <c r="Y12" s="32">
        <v>127.977</v>
      </c>
      <c r="Z12" s="32">
        <v>171.386</v>
      </c>
      <c r="AA12" s="32">
        <v>179.06800000000001</v>
      </c>
      <c r="AB12" s="32">
        <v>182.58799999999999</v>
      </c>
      <c r="AC12" s="32">
        <v>200.87200000000001</v>
      </c>
      <c r="AD12" s="32">
        <v>229.37</v>
      </c>
      <c r="AE12" s="32">
        <v>255.87200000000001</v>
      </c>
      <c r="AF12" s="32">
        <v>316.57299999999998</v>
      </c>
      <c r="AG12" s="32">
        <v>320.31700000000001</v>
      </c>
      <c r="AH12" s="32">
        <v>314.96300000000002</v>
      </c>
      <c r="AI12" s="32">
        <v>301.98099999999999</v>
      </c>
      <c r="AJ12" s="32">
        <v>332.202</v>
      </c>
      <c r="AK12" s="32">
        <v>349.36700000000002</v>
      </c>
      <c r="AL12" s="32">
        <v>376.702</v>
      </c>
      <c r="AM12" s="32">
        <v>385.69900000000001</v>
      </c>
      <c r="AN12" s="32">
        <v>385.96190992843617</v>
      </c>
      <c r="AO12" s="32">
        <v>386.22391920028957</v>
      </c>
      <c r="AP12" s="32">
        <v>386.48514244432749</v>
      </c>
      <c r="AQ12" s="32">
        <v>386.74558201863334</v>
      </c>
      <c r="AR12" s="32">
        <v>384.80875870409386</v>
      </c>
      <c r="AS12" s="32">
        <v>385.07422742962035</v>
      </c>
      <c r="AT12" s="32">
        <v>385.33889974897028</v>
      </c>
      <c r="AU12" s="32">
        <v>385.60277805136224</v>
      </c>
      <c r="AV12" s="32">
        <v>385.86586471884692</v>
      </c>
    </row>
    <row r="13" spans="1:48" x14ac:dyDescent="0.25">
      <c r="A13" s="1"/>
      <c r="B13" s="23" t="s">
        <v>222</v>
      </c>
      <c r="C13" s="21" t="s">
        <v>10</v>
      </c>
      <c r="D13" s="43" t="s">
        <v>224</v>
      </c>
      <c r="E13" s="43" t="s">
        <v>224</v>
      </c>
      <c r="F13" s="43" t="s">
        <v>224</v>
      </c>
      <c r="G13" s="43" t="s">
        <v>224</v>
      </c>
      <c r="H13" s="43" t="s">
        <v>224</v>
      </c>
      <c r="I13" s="43" t="s">
        <v>224</v>
      </c>
      <c r="J13" s="43" t="s">
        <v>224</v>
      </c>
      <c r="K13" s="43" t="s">
        <v>224</v>
      </c>
      <c r="L13" s="43" t="s">
        <v>224</v>
      </c>
      <c r="M13" s="43" t="s">
        <v>224</v>
      </c>
      <c r="N13" s="43" t="s">
        <v>224</v>
      </c>
      <c r="O13" s="43" t="s">
        <v>224</v>
      </c>
      <c r="P13" s="43" t="s">
        <v>224</v>
      </c>
      <c r="Q13" s="43" t="s">
        <v>224</v>
      </c>
      <c r="R13" s="43" t="s">
        <v>224</v>
      </c>
      <c r="S13" s="43" t="s">
        <v>224</v>
      </c>
      <c r="T13" s="43" t="s">
        <v>224</v>
      </c>
      <c r="U13" s="43" t="s">
        <v>224</v>
      </c>
      <c r="V13" s="43" t="s">
        <v>224</v>
      </c>
      <c r="W13" s="43" t="s">
        <v>224</v>
      </c>
      <c r="X13" s="43" t="s">
        <v>224</v>
      </c>
      <c r="Y13" s="43" t="s">
        <v>224</v>
      </c>
      <c r="Z13" s="43" t="s">
        <v>224</v>
      </c>
      <c r="AA13" s="43" t="s">
        <v>224</v>
      </c>
      <c r="AB13" s="43" t="s">
        <v>224</v>
      </c>
      <c r="AC13" s="43" t="s">
        <v>224</v>
      </c>
      <c r="AD13" s="43" t="s">
        <v>224</v>
      </c>
      <c r="AE13" s="32">
        <v>1.087</v>
      </c>
      <c r="AF13" s="32">
        <v>8.8770000000000007</v>
      </c>
      <c r="AG13" s="32">
        <v>25.282</v>
      </c>
      <c r="AH13" s="32">
        <v>25.123999999999999</v>
      </c>
      <c r="AI13" s="32">
        <v>52.986000000000004</v>
      </c>
      <c r="AJ13" s="32">
        <v>146.851</v>
      </c>
      <c r="AK13" s="32">
        <v>331.39100000000002</v>
      </c>
      <c r="AL13" s="32">
        <v>485.98</v>
      </c>
      <c r="AM13" s="32">
        <v>564.89200000000005</v>
      </c>
      <c r="AN13" s="32">
        <v>599.43794583426791</v>
      </c>
      <c r="AO13" s="32">
        <v>621.16668765943848</v>
      </c>
      <c r="AP13" s="32">
        <v>616.00408445986784</v>
      </c>
      <c r="AQ13" s="32">
        <v>635.6126770534097</v>
      </c>
      <c r="AR13" s="32">
        <v>637.78589704361195</v>
      </c>
      <c r="AS13" s="32">
        <v>651.0486786286499</v>
      </c>
      <c r="AT13" s="32">
        <v>656.2850706365457</v>
      </c>
      <c r="AU13" s="32">
        <v>668.13388492167792</v>
      </c>
      <c r="AV13" s="32">
        <v>683.32179607513478</v>
      </c>
    </row>
    <row r="14" spans="1:48" x14ac:dyDescent="0.25">
      <c r="A14" s="1"/>
      <c r="B14" s="1"/>
      <c r="C14" s="21"/>
      <c r="D14" s="1"/>
      <c r="E14" s="1"/>
      <c r="F14" s="1"/>
      <c r="G14" s="1"/>
      <c r="H14" s="23"/>
      <c r="I14" s="2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row>
    <row r="15" spans="1:48" x14ac:dyDescent="0.25">
      <c r="A15" s="1"/>
      <c r="B15" s="22" t="s">
        <v>67</v>
      </c>
      <c r="C15" s="21" t="s">
        <v>10</v>
      </c>
      <c r="D15" s="32">
        <v>24711.8233</v>
      </c>
      <c r="E15" s="32">
        <v>24649.348699999999</v>
      </c>
      <c r="F15" s="32">
        <v>24695.101500000001</v>
      </c>
      <c r="G15" s="32">
        <v>24714.579300000001</v>
      </c>
      <c r="H15" s="32">
        <v>25355.579300000001</v>
      </c>
      <c r="I15" s="32">
        <v>25211.501100000001</v>
      </c>
      <c r="J15" s="32">
        <v>26958.590400000001</v>
      </c>
      <c r="K15" s="32">
        <v>26122.884699999999</v>
      </c>
      <c r="L15" s="32">
        <v>25584.845699999998</v>
      </c>
      <c r="M15" s="32">
        <v>25344.4437</v>
      </c>
      <c r="N15" s="32">
        <v>25498.366600000001</v>
      </c>
      <c r="O15" s="32">
        <v>26556.241000000002</v>
      </c>
      <c r="P15" s="32">
        <v>25875.807000000001</v>
      </c>
      <c r="Q15" s="32">
        <v>25907.135999999999</v>
      </c>
      <c r="R15" s="32">
        <v>25682.383000000002</v>
      </c>
      <c r="S15" s="32">
        <v>25589.759999999998</v>
      </c>
      <c r="T15" s="32">
        <v>25590.662</v>
      </c>
      <c r="U15" s="32">
        <v>26249.204000000002</v>
      </c>
      <c r="V15" s="32">
        <v>26088.816999999999</v>
      </c>
      <c r="W15" s="32">
        <v>25767.18</v>
      </c>
      <c r="X15" s="32">
        <v>25412.277000000002</v>
      </c>
      <c r="Y15" s="32">
        <v>25722.584999999999</v>
      </c>
      <c r="Z15" s="32">
        <v>25994.387999999999</v>
      </c>
      <c r="AA15" s="32">
        <v>25880.322</v>
      </c>
      <c r="AB15" s="32">
        <v>25278.669000000002</v>
      </c>
      <c r="AC15" s="32">
        <v>25501.741999999998</v>
      </c>
      <c r="AD15" s="32">
        <v>25727.983</v>
      </c>
      <c r="AE15" s="32">
        <v>25704.233999999997</v>
      </c>
      <c r="AF15" s="32">
        <v>25416.195</v>
      </c>
      <c r="AG15" s="32">
        <v>25196.823</v>
      </c>
      <c r="AH15" s="32">
        <v>25360.505000000001</v>
      </c>
      <c r="AI15" s="32">
        <v>26118.777000000002</v>
      </c>
      <c r="AJ15" s="32">
        <v>25768.994999999999</v>
      </c>
      <c r="AK15" s="32">
        <v>26845.69</v>
      </c>
      <c r="AL15" s="32">
        <v>25830.261999999999</v>
      </c>
      <c r="AM15" s="32">
        <v>26200.381000000001</v>
      </c>
      <c r="AN15" s="32">
        <v>26253.878112314596</v>
      </c>
      <c r="AO15" s="32">
        <v>26235.165561193684</v>
      </c>
      <c r="AP15" s="32">
        <v>26203.538007940511</v>
      </c>
      <c r="AQ15" s="32">
        <v>26175.678822558704</v>
      </c>
      <c r="AR15" s="32">
        <v>26143.228913445244</v>
      </c>
      <c r="AS15" s="32">
        <v>26113.966585984548</v>
      </c>
      <c r="AT15" s="32">
        <v>26082.902132014337</v>
      </c>
      <c r="AU15" s="32">
        <v>26054.058779327694</v>
      </c>
      <c r="AV15" s="32">
        <v>26023.805307956263</v>
      </c>
    </row>
    <row r="16" spans="1:48" x14ac:dyDescent="0.25">
      <c r="A16" s="1"/>
      <c r="B16" s="22"/>
      <c r="C16" s="21"/>
      <c r="D16" s="1"/>
      <c r="E16" s="1"/>
      <c r="F16" s="1"/>
      <c r="G16" s="1"/>
      <c r="H16" s="42"/>
      <c r="I16" s="2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48" x14ac:dyDescent="0.25">
      <c r="A17" s="1"/>
      <c r="B17" s="22" t="s">
        <v>68</v>
      </c>
      <c r="C17" s="21"/>
      <c r="D17" s="1"/>
      <c r="E17" s="1"/>
      <c r="F17" s="1"/>
      <c r="G17" s="1"/>
      <c r="H17" s="42"/>
      <c r="I17" s="2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row>
    <row r="18" spans="1:48" x14ac:dyDescent="0.25">
      <c r="A18" s="1"/>
      <c r="B18" s="23" t="s">
        <v>69</v>
      </c>
      <c r="C18" s="21" t="s">
        <v>70</v>
      </c>
      <c r="D18" s="24" t="s">
        <v>53</v>
      </c>
      <c r="E18" s="24" t="s">
        <v>53</v>
      </c>
      <c r="F18" s="24" t="s">
        <v>53</v>
      </c>
      <c r="G18" s="24" t="s">
        <v>53</v>
      </c>
      <c r="H18" s="24" t="s">
        <v>53</v>
      </c>
      <c r="I18" s="24" t="s">
        <v>53</v>
      </c>
      <c r="J18" s="24" t="s">
        <v>53</v>
      </c>
      <c r="K18" s="24" t="s">
        <v>53</v>
      </c>
      <c r="L18" s="24">
        <v>577</v>
      </c>
      <c r="M18" s="24">
        <v>600</v>
      </c>
      <c r="N18" s="24">
        <v>625</v>
      </c>
      <c r="O18" s="24">
        <v>645</v>
      </c>
      <c r="P18" s="24">
        <v>665</v>
      </c>
      <c r="Q18" s="24">
        <v>685</v>
      </c>
      <c r="R18" s="24">
        <v>700</v>
      </c>
      <c r="S18" s="24">
        <v>810</v>
      </c>
      <c r="T18" s="24">
        <v>870</v>
      </c>
      <c r="U18" s="24">
        <v>980</v>
      </c>
      <c r="V18" s="24">
        <v>1020</v>
      </c>
      <c r="W18" s="24">
        <v>1010</v>
      </c>
      <c r="X18" s="24">
        <v>1060</v>
      </c>
      <c r="Y18" s="24">
        <v>1240</v>
      </c>
      <c r="Z18" s="24">
        <v>1510</v>
      </c>
      <c r="AA18" s="24">
        <v>1750</v>
      </c>
      <c r="AB18" s="24">
        <v>2060</v>
      </c>
      <c r="AC18" s="24">
        <v>2050</v>
      </c>
      <c r="AD18" s="24">
        <v>1910</v>
      </c>
      <c r="AE18" s="24">
        <v>1890</v>
      </c>
      <c r="AF18" s="24">
        <v>1850</v>
      </c>
      <c r="AG18" s="24">
        <v>1920</v>
      </c>
      <c r="AH18" s="24">
        <v>1820</v>
      </c>
      <c r="AI18" s="24">
        <v>1970</v>
      </c>
      <c r="AJ18" s="24">
        <v>2420</v>
      </c>
      <c r="AK18" s="24">
        <v>2750</v>
      </c>
      <c r="AL18" s="24">
        <v>2970</v>
      </c>
      <c r="AM18" s="24">
        <v>3100</v>
      </c>
      <c r="AN18" s="24">
        <v>3073.3094864841137</v>
      </c>
      <c r="AO18" s="24">
        <v>3030.0788835153307</v>
      </c>
      <c r="AP18" s="24">
        <v>3032.6341153107655</v>
      </c>
      <c r="AQ18" s="24">
        <v>3020.5815429223203</v>
      </c>
      <c r="AR18" s="24">
        <v>3019.8223631006526</v>
      </c>
      <c r="AS18" s="24">
        <v>3025.2078070109515</v>
      </c>
      <c r="AT18" s="24">
        <v>3026.6408749966736</v>
      </c>
      <c r="AU18" s="24">
        <v>3028.8495049333965</v>
      </c>
      <c r="AV18" s="24">
        <v>3030.5870559846394</v>
      </c>
    </row>
    <row r="19" spans="1:48" x14ac:dyDescent="0.25">
      <c r="A19" s="1"/>
      <c r="B19" s="33" t="s">
        <v>71</v>
      </c>
      <c r="C19" s="21" t="s">
        <v>70</v>
      </c>
      <c r="D19" s="24" t="s">
        <v>53</v>
      </c>
      <c r="E19" s="24" t="s">
        <v>53</v>
      </c>
      <c r="F19" s="24" t="s">
        <v>53</v>
      </c>
      <c r="G19" s="24" t="s">
        <v>53</v>
      </c>
      <c r="H19" s="24" t="s">
        <v>53</v>
      </c>
      <c r="I19" s="24" t="s">
        <v>53</v>
      </c>
      <c r="J19" s="24" t="s">
        <v>53</v>
      </c>
      <c r="K19" s="24" t="s">
        <v>53</v>
      </c>
      <c r="L19" s="24">
        <v>655</v>
      </c>
      <c r="M19" s="24">
        <v>660</v>
      </c>
      <c r="N19" s="24">
        <v>666</v>
      </c>
      <c r="O19" s="24">
        <v>673</v>
      </c>
      <c r="P19" s="24">
        <v>679</v>
      </c>
      <c r="Q19" s="24">
        <v>684</v>
      </c>
      <c r="R19" s="24">
        <v>688</v>
      </c>
      <c r="S19" s="24">
        <v>806</v>
      </c>
      <c r="T19" s="24">
        <v>854</v>
      </c>
      <c r="U19" s="24">
        <v>914</v>
      </c>
      <c r="V19" s="24">
        <v>1020</v>
      </c>
      <c r="W19" s="24">
        <v>1030</v>
      </c>
      <c r="X19" s="24">
        <v>1110</v>
      </c>
      <c r="Y19" s="24">
        <v>1340</v>
      </c>
      <c r="Z19" s="24">
        <v>1650</v>
      </c>
      <c r="AA19" s="24">
        <v>1930</v>
      </c>
      <c r="AB19" s="24">
        <v>2270</v>
      </c>
      <c r="AC19" s="24">
        <v>2230</v>
      </c>
      <c r="AD19" s="24">
        <v>2080</v>
      </c>
      <c r="AE19" s="24">
        <v>2010</v>
      </c>
      <c r="AF19" s="24">
        <v>2060</v>
      </c>
      <c r="AG19" s="24">
        <v>2110</v>
      </c>
      <c r="AH19" s="24">
        <v>1990</v>
      </c>
      <c r="AI19" s="24">
        <v>2230</v>
      </c>
      <c r="AJ19" s="24">
        <v>2710</v>
      </c>
      <c r="AK19" s="24">
        <v>3080</v>
      </c>
      <c r="AL19" s="24">
        <v>3300</v>
      </c>
      <c r="AM19" s="24">
        <v>3440</v>
      </c>
      <c r="AN19" s="24">
        <v>3415.0800368150544</v>
      </c>
      <c r="AO19" s="24">
        <v>3361.8944025596929</v>
      </c>
      <c r="AP19" s="24">
        <v>3371.5971066086977</v>
      </c>
      <c r="AQ19" s="24">
        <v>3361.2974874224396</v>
      </c>
      <c r="AR19" s="24">
        <v>3360.0073852871769</v>
      </c>
      <c r="AS19" s="24">
        <v>3365.1596803386601</v>
      </c>
      <c r="AT19" s="24">
        <v>3366.1931629148094</v>
      </c>
      <c r="AU19" s="24">
        <v>3368.2797920144067</v>
      </c>
      <c r="AV19" s="24">
        <v>3370.3351999611132</v>
      </c>
    </row>
    <row r="20" spans="1:48" x14ac:dyDescent="0.25">
      <c r="A20" s="1"/>
      <c r="B20" s="44" t="s">
        <v>72</v>
      </c>
      <c r="C20" s="21" t="s">
        <v>70</v>
      </c>
      <c r="D20" s="24" t="s">
        <v>53</v>
      </c>
      <c r="E20" s="24" t="s">
        <v>53</v>
      </c>
      <c r="F20" s="24" t="s">
        <v>53</v>
      </c>
      <c r="G20" s="24" t="s">
        <v>53</v>
      </c>
      <c r="H20" s="24" t="s">
        <v>53</v>
      </c>
      <c r="I20" s="24" t="s">
        <v>53</v>
      </c>
      <c r="J20" s="24" t="s">
        <v>53</v>
      </c>
      <c r="K20" s="24" t="s">
        <v>53</v>
      </c>
      <c r="L20" s="24">
        <v>1010</v>
      </c>
      <c r="M20" s="24">
        <v>1020</v>
      </c>
      <c r="N20" s="24">
        <v>1040</v>
      </c>
      <c r="O20" s="24">
        <v>1060</v>
      </c>
      <c r="P20" s="24">
        <v>1080</v>
      </c>
      <c r="Q20" s="24">
        <v>1080</v>
      </c>
      <c r="R20" s="24">
        <v>1080</v>
      </c>
      <c r="S20" s="24">
        <v>1180</v>
      </c>
      <c r="T20" s="24">
        <v>1200</v>
      </c>
      <c r="U20" s="24">
        <v>1260</v>
      </c>
      <c r="V20" s="24">
        <v>1450</v>
      </c>
      <c r="W20" s="24">
        <v>1470</v>
      </c>
      <c r="X20" s="24">
        <v>1540</v>
      </c>
      <c r="Y20" s="24">
        <v>1810</v>
      </c>
      <c r="Z20" s="24">
        <v>2250</v>
      </c>
      <c r="AA20" s="24">
        <v>2760</v>
      </c>
      <c r="AB20" s="24">
        <v>3300</v>
      </c>
      <c r="AC20" s="24">
        <v>3300</v>
      </c>
      <c r="AD20" s="24">
        <v>3050</v>
      </c>
      <c r="AE20" s="24">
        <v>2910</v>
      </c>
      <c r="AF20" s="24">
        <v>2980</v>
      </c>
      <c r="AG20" s="24">
        <v>3250</v>
      </c>
      <c r="AH20" s="24">
        <v>3130</v>
      </c>
      <c r="AI20" s="24">
        <v>3470</v>
      </c>
      <c r="AJ20" s="24">
        <v>3680</v>
      </c>
      <c r="AK20" s="24">
        <v>4220</v>
      </c>
      <c r="AL20" s="24">
        <v>4460</v>
      </c>
      <c r="AM20" s="24">
        <v>4500</v>
      </c>
      <c r="AN20" s="24">
        <v>4679.9498123254734</v>
      </c>
      <c r="AO20" s="24">
        <v>4701.9433461886492</v>
      </c>
      <c r="AP20" s="24">
        <v>4713.0138264083034</v>
      </c>
      <c r="AQ20" s="24">
        <v>4704.3225410046971</v>
      </c>
      <c r="AR20" s="24">
        <v>4700.2157263102281</v>
      </c>
      <c r="AS20" s="24">
        <v>4704.4176295305342</v>
      </c>
      <c r="AT20" s="24">
        <v>4707.543066806471</v>
      </c>
      <c r="AU20" s="24">
        <v>4711.0897374216402</v>
      </c>
      <c r="AV20" s="24">
        <v>4714.2923614856845</v>
      </c>
    </row>
    <row r="21" spans="1:48" x14ac:dyDescent="0.25">
      <c r="A21" s="1"/>
      <c r="B21" s="44" t="s">
        <v>73</v>
      </c>
      <c r="C21" s="21" t="s">
        <v>70</v>
      </c>
      <c r="D21" s="24" t="s">
        <v>53</v>
      </c>
      <c r="E21" s="24" t="s">
        <v>53</v>
      </c>
      <c r="F21" s="24" t="s">
        <v>53</v>
      </c>
      <c r="G21" s="24" t="s">
        <v>53</v>
      </c>
      <c r="H21" s="24" t="s">
        <v>53</v>
      </c>
      <c r="I21" s="24" t="s">
        <v>53</v>
      </c>
      <c r="J21" s="24" t="s">
        <v>53</v>
      </c>
      <c r="K21" s="24" t="s">
        <v>53</v>
      </c>
      <c r="L21" s="24">
        <v>620</v>
      </c>
      <c r="M21" s="24">
        <v>625</v>
      </c>
      <c r="N21" s="24">
        <v>630</v>
      </c>
      <c r="O21" s="24">
        <v>635</v>
      </c>
      <c r="P21" s="24">
        <v>640</v>
      </c>
      <c r="Q21" s="24">
        <v>645</v>
      </c>
      <c r="R21" s="24">
        <v>650</v>
      </c>
      <c r="S21" s="24">
        <v>770</v>
      </c>
      <c r="T21" s="24">
        <v>820</v>
      </c>
      <c r="U21" s="24">
        <v>880</v>
      </c>
      <c r="V21" s="24">
        <v>980</v>
      </c>
      <c r="W21" s="24">
        <v>981</v>
      </c>
      <c r="X21" s="24">
        <v>1060</v>
      </c>
      <c r="Y21" s="24">
        <v>1290</v>
      </c>
      <c r="Z21" s="24">
        <v>1590</v>
      </c>
      <c r="AA21" s="24">
        <v>1840</v>
      </c>
      <c r="AB21" s="24">
        <v>2160</v>
      </c>
      <c r="AC21" s="24">
        <v>2110</v>
      </c>
      <c r="AD21" s="24">
        <v>1970</v>
      </c>
      <c r="AE21" s="24">
        <v>1910</v>
      </c>
      <c r="AF21" s="24">
        <v>1960</v>
      </c>
      <c r="AG21" s="24">
        <v>2010</v>
      </c>
      <c r="AH21" s="24">
        <v>1890</v>
      </c>
      <c r="AI21" s="24">
        <v>2110</v>
      </c>
      <c r="AJ21" s="24">
        <v>2620</v>
      </c>
      <c r="AK21" s="24">
        <v>2980</v>
      </c>
      <c r="AL21" s="24">
        <v>3200</v>
      </c>
      <c r="AM21" s="24">
        <v>3350</v>
      </c>
      <c r="AN21" s="24">
        <v>3305.0731449862114</v>
      </c>
      <c r="AO21" s="24">
        <v>3245.9400272891812</v>
      </c>
      <c r="AP21" s="24">
        <v>3255.4524139990986</v>
      </c>
      <c r="AQ21" s="24">
        <v>3245.0960610765801</v>
      </c>
      <c r="AR21" s="24">
        <v>3244.0540533620901</v>
      </c>
      <c r="AS21" s="24">
        <v>3249.2470601825589</v>
      </c>
      <c r="AT21" s="24">
        <v>3250.0957048917744</v>
      </c>
      <c r="AU21" s="24">
        <v>3252.0428231657752</v>
      </c>
      <c r="AV21" s="24">
        <v>3253.9854114463174</v>
      </c>
    </row>
    <row r="22" spans="1:48" x14ac:dyDescent="0.25">
      <c r="A22" s="1"/>
      <c r="B22" s="33" t="s">
        <v>74</v>
      </c>
      <c r="C22" s="21" t="s">
        <v>70</v>
      </c>
      <c r="D22" s="24" t="s">
        <v>53</v>
      </c>
      <c r="E22" s="24" t="s">
        <v>53</v>
      </c>
      <c r="F22" s="24" t="s">
        <v>53</v>
      </c>
      <c r="G22" s="24" t="s">
        <v>53</v>
      </c>
      <c r="H22" s="24" t="s">
        <v>53</v>
      </c>
      <c r="I22" s="24" t="s">
        <v>53</v>
      </c>
      <c r="J22" s="24" t="s">
        <v>53</v>
      </c>
      <c r="K22" s="24" t="s">
        <v>53</v>
      </c>
      <c r="L22" s="24">
        <v>367</v>
      </c>
      <c r="M22" s="24">
        <v>370</v>
      </c>
      <c r="N22" s="24">
        <v>380</v>
      </c>
      <c r="O22" s="24">
        <v>390</v>
      </c>
      <c r="P22" s="24">
        <v>400</v>
      </c>
      <c r="Q22" s="24">
        <v>410</v>
      </c>
      <c r="R22" s="24">
        <v>420</v>
      </c>
      <c r="S22" s="24">
        <v>500</v>
      </c>
      <c r="T22" s="24">
        <v>590</v>
      </c>
      <c r="U22" s="24">
        <v>660</v>
      </c>
      <c r="V22" s="24">
        <v>750</v>
      </c>
      <c r="W22" s="24">
        <v>735</v>
      </c>
      <c r="X22" s="24">
        <v>761</v>
      </c>
      <c r="Y22" s="24">
        <v>773</v>
      </c>
      <c r="Z22" s="24">
        <v>938</v>
      </c>
      <c r="AA22" s="24">
        <v>1150</v>
      </c>
      <c r="AB22" s="24">
        <v>1310</v>
      </c>
      <c r="AC22" s="24">
        <v>1400</v>
      </c>
      <c r="AD22" s="24">
        <v>1310</v>
      </c>
      <c r="AE22" s="24">
        <v>1310</v>
      </c>
      <c r="AF22" s="24">
        <v>1320</v>
      </c>
      <c r="AG22" s="24">
        <v>1360</v>
      </c>
      <c r="AH22" s="24">
        <v>1310</v>
      </c>
      <c r="AI22" s="24">
        <v>1410</v>
      </c>
      <c r="AJ22" s="24">
        <v>1700</v>
      </c>
      <c r="AK22" s="24">
        <v>1930</v>
      </c>
      <c r="AL22" s="24">
        <v>2100</v>
      </c>
      <c r="AM22" s="24">
        <v>2270</v>
      </c>
      <c r="AN22" s="24">
        <v>2281.1513047012909</v>
      </c>
      <c r="AO22" s="24">
        <v>2262.1864854403439</v>
      </c>
      <c r="AP22" s="24">
        <v>2257.6136509809867</v>
      </c>
      <c r="AQ22" s="24">
        <v>2249.9369756133183</v>
      </c>
      <c r="AR22" s="24">
        <v>2247.1552742413096</v>
      </c>
      <c r="AS22" s="24">
        <v>2249.0846816746161</v>
      </c>
      <c r="AT22" s="24">
        <v>2250.4284533523501</v>
      </c>
      <c r="AU22" s="24">
        <v>2251.9925255689859</v>
      </c>
      <c r="AV22" s="24">
        <v>2253.3806666694059</v>
      </c>
    </row>
    <row r="23" spans="1:48" x14ac:dyDescent="0.25">
      <c r="A23" s="1"/>
      <c r="B23" s="23"/>
      <c r="C23" s="21"/>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row>
    <row r="24" spans="1:48" x14ac:dyDescent="0.25">
      <c r="A24" s="1"/>
      <c r="B24" s="45" t="s">
        <v>75</v>
      </c>
      <c r="C24" s="21"/>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row>
    <row r="25" spans="1:48" x14ac:dyDescent="0.25">
      <c r="A25" s="1"/>
      <c r="B25" s="23" t="s">
        <v>71</v>
      </c>
      <c r="C25" s="21" t="s">
        <v>70</v>
      </c>
      <c r="D25" s="24" t="s">
        <v>53</v>
      </c>
      <c r="E25" s="24" t="s">
        <v>53</v>
      </c>
      <c r="F25" s="24" t="s">
        <v>53</v>
      </c>
      <c r="G25" s="24" t="s">
        <v>53</v>
      </c>
      <c r="H25" s="24" t="s">
        <v>53</v>
      </c>
      <c r="I25" s="24" t="s">
        <v>53</v>
      </c>
      <c r="J25" s="24" t="s">
        <v>53</v>
      </c>
      <c r="K25" s="24" t="s">
        <v>53</v>
      </c>
      <c r="L25" s="24">
        <v>36.799999999999997</v>
      </c>
      <c r="M25" s="24">
        <v>36</v>
      </c>
      <c r="N25" s="24">
        <v>36.5</v>
      </c>
      <c r="O25" s="24">
        <v>39</v>
      </c>
      <c r="P25" s="24">
        <v>39</v>
      </c>
      <c r="Q25" s="24">
        <v>39</v>
      </c>
      <c r="R25" s="24">
        <v>41</v>
      </c>
      <c r="S25" s="24">
        <v>42</v>
      </c>
      <c r="T25" s="24">
        <v>44</v>
      </c>
      <c r="U25" s="24">
        <v>45</v>
      </c>
      <c r="V25" s="24">
        <v>47.5</v>
      </c>
      <c r="W25" s="24">
        <v>48</v>
      </c>
      <c r="X25" s="24">
        <v>50</v>
      </c>
      <c r="Y25" s="24">
        <v>50.5</v>
      </c>
      <c r="Z25" s="24">
        <v>60.5</v>
      </c>
      <c r="AA25" s="24">
        <v>62.5</v>
      </c>
      <c r="AB25" s="24">
        <v>62</v>
      </c>
      <c r="AC25" s="24">
        <v>65.5</v>
      </c>
      <c r="AD25" s="24">
        <v>64</v>
      </c>
      <c r="AE25" s="24">
        <v>64</v>
      </c>
      <c r="AF25" s="24">
        <v>66.5</v>
      </c>
      <c r="AG25" s="24">
        <v>64.5</v>
      </c>
      <c r="AH25" s="24">
        <v>65</v>
      </c>
      <c r="AI25" s="24">
        <v>65.5</v>
      </c>
      <c r="AJ25" s="24">
        <v>69.5</v>
      </c>
      <c r="AK25" s="24">
        <v>72.5</v>
      </c>
      <c r="AL25" s="24">
        <v>75</v>
      </c>
      <c r="AM25" s="24">
        <v>74.5</v>
      </c>
      <c r="AN25" s="24">
        <v>73.433328532289948</v>
      </c>
      <c r="AO25" s="24">
        <v>72.843026311511665</v>
      </c>
      <c r="AP25" s="24">
        <v>72.632275272906881</v>
      </c>
      <c r="AQ25" s="24">
        <v>72.413541375875397</v>
      </c>
      <c r="AR25" s="24">
        <v>72.315260925434885</v>
      </c>
      <c r="AS25" s="24">
        <v>72.336689545669302</v>
      </c>
      <c r="AT25" s="24">
        <v>72.363260849851955</v>
      </c>
      <c r="AU25" s="24">
        <v>72.399667705526312</v>
      </c>
      <c r="AV25" s="24">
        <v>72.434617820835697</v>
      </c>
    </row>
    <row r="26" spans="1:48" x14ac:dyDescent="0.25">
      <c r="A26" s="1"/>
      <c r="B26" s="33" t="s">
        <v>72</v>
      </c>
      <c r="C26" s="21" t="s">
        <v>70</v>
      </c>
      <c r="D26" s="24" t="s">
        <v>53</v>
      </c>
      <c r="E26" s="24" t="s">
        <v>53</v>
      </c>
      <c r="F26" s="24" t="s">
        <v>53</v>
      </c>
      <c r="G26" s="24" t="s">
        <v>53</v>
      </c>
      <c r="H26" s="24" t="s">
        <v>53</v>
      </c>
      <c r="I26" s="24" t="s">
        <v>53</v>
      </c>
      <c r="J26" s="24">
        <v>66.3</v>
      </c>
      <c r="K26" s="24">
        <v>69</v>
      </c>
      <c r="L26" s="24">
        <v>67</v>
      </c>
      <c r="M26" s="24">
        <v>66</v>
      </c>
      <c r="N26" s="24">
        <v>67</v>
      </c>
      <c r="O26" s="24">
        <v>72</v>
      </c>
      <c r="P26" s="24">
        <v>70</v>
      </c>
      <c r="Q26" s="24">
        <v>68</v>
      </c>
      <c r="R26" s="24">
        <v>72</v>
      </c>
      <c r="S26" s="24">
        <v>73</v>
      </c>
      <c r="T26" s="24">
        <v>74</v>
      </c>
      <c r="U26" s="24">
        <v>82</v>
      </c>
      <c r="V26" s="24">
        <v>92</v>
      </c>
      <c r="W26" s="24">
        <v>89</v>
      </c>
      <c r="X26" s="24">
        <v>95</v>
      </c>
      <c r="Y26" s="24">
        <v>105</v>
      </c>
      <c r="Z26" s="24">
        <v>119</v>
      </c>
      <c r="AA26" s="24">
        <v>137</v>
      </c>
      <c r="AB26" s="24">
        <v>126</v>
      </c>
      <c r="AC26" s="24">
        <v>124</v>
      </c>
      <c r="AD26" s="24">
        <v>129</v>
      </c>
      <c r="AE26" s="24">
        <v>128</v>
      </c>
      <c r="AF26" s="24">
        <v>131</v>
      </c>
      <c r="AG26" s="24">
        <v>128</v>
      </c>
      <c r="AH26" s="24">
        <v>129</v>
      </c>
      <c r="AI26" s="24">
        <v>139</v>
      </c>
      <c r="AJ26" s="24">
        <v>143</v>
      </c>
      <c r="AK26" s="24">
        <v>154</v>
      </c>
      <c r="AL26" s="24">
        <v>164</v>
      </c>
      <c r="AM26" s="24">
        <v>167</v>
      </c>
      <c r="AN26" s="24">
        <v>164.17540433652852</v>
      </c>
      <c r="AO26" s="24">
        <v>162.41752413717214</v>
      </c>
      <c r="AP26" s="24">
        <v>161.60251911086468</v>
      </c>
      <c r="AQ26" s="24">
        <v>161.00906688420073</v>
      </c>
      <c r="AR26" s="24">
        <v>160.68559209678068</v>
      </c>
      <c r="AS26" s="24">
        <v>160.64287768333179</v>
      </c>
      <c r="AT26" s="24">
        <v>160.67953085810498</v>
      </c>
      <c r="AU26" s="24">
        <v>160.75355163684642</v>
      </c>
      <c r="AV26" s="24">
        <v>160.8343214401547</v>
      </c>
    </row>
    <row r="27" spans="1:48" x14ac:dyDescent="0.25">
      <c r="A27" s="1"/>
      <c r="B27" s="33" t="s">
        <v>73</v>
      </c>
      <c r="C27" s="21" t="s">
        <v>70</v>
      </c>
      <c r="D27" s="24" t="s">
        <v>53</v>
      </c>
      <c r="E27" s="24" t="s">
        <v>53</v>
      </c>
      <c r="F27" s="24" t="s">
        <v>53</v>
      </c>
      <c r="G27" s="24" t="s">
        <v>53</v>
      </c>
      <c r="H27" s="24">
        <v>32.6</v>
      </c>
      <c r="I27" s="24">
        <v>35.5</v>
      </c>
      <c r="J27" s="24">
        <v>32.700000000000003</v>
      </c>
      <c r="K27" s="24">
        <v>34.5</v>
      </c>
      <c r="L27" s="24">
        <v>35.5</v>
      </c>
      <c r="M27" s="24">
        <v>35</v>
      </c>
      <c r="N27" s="24">
        <v>35.5</v>
      </c>
      <c r="O27" s="24">
        <v>36</v>
      </c>
      <c r="P27" s="24">
        <v>36</v>
      </c>
      <c r="Q27" s="24">
        <v>36</v>
      </c>
      <c r="R27" s="24">
        <v>37.5</v>
      </c>
      <c r="S27" s="24">
        <v>38.5</v>
      </c>
      <c r="T27" s="24">
        <v>39</v>
      </c>
      <c r="U27" s="24">
        <v>41</v>
      </c>
      <c r="V27" s="24">
        <v>42.5</v>
      </c>
      <c r="W27" s="24">
        <v>43.5</v>
      </c>
      <c r="X27" s="24">
        <v>43.5</v>
      </c>
      <c r="Y27" s="24">
        <v>44</v>
      </c>
      <c r="Z27" s="24">
        <v>52.5</v>
      </c>
      <c r="AA27" s="24">
        <v>53</v>
      </c>
      <c r="AB27" s="24">
        <v>54</v>
      </c>
      <c r="AC27" s="24">
        <v>58</v>
      </c>
      <c r="AD27" s="24">
        <v>56</v>
      </c>
      <c r="AE27" s="24">
        <v>56</v>
      </c>
      <c r="AF27" s="24">
        <v>58</v>
      </c>
      <c r="AG27" s="24">
        <v>57</v>
      </c>
      <c r="AH27" s="24">
        <v>56</v>
      </c>
      <c r="AI27" s="24">
        <v>58</v>
      </c>
      <c r="AJ27" s="24">
        <v>61.5</v>
      </c>
      <c r="AK27" s="24">
        <v>62.5</v>
      </c>
      <c r="AL27" s="24">
        <v>65</v>
      </c>
      <c r="AM27" s="24">
        <v>64</v>
      </c>
      <c r="AN27" s="24">
        <v>63.995234939715878</v>
      </c>
      <c r="AO27" s="24">
        <v>63.571904246149565</v>
      </c>
      <c r="AP27" s="24">
        <v>63.443663069803144</v>
      </c>
      <c r="AQ27" s="24">
        <v>63.279722620190377</v>
      </c>
      <c r="AR27" s="24">
        <v>63.213005043225557</v>
      </c>
      <c r="AS27" s="24">
        <v>63.241388188491051</v>
      </c>
      <c r="AT27" s="24">
        <v>63.265633216819545</v>
      </c>
      <c r="AU27" s="24">
        <v>63.295944746225338</v>
      </c>
      <c r="AV27" s="24">
        <v>63.323856936912968</v>
      </c>
    </row>
    <row r="28" spans="1:48" x14ac:dyDescent="0.25">
      <c r="A28" s="1"/>
      <c r="B28" s="23" t="s">
        <v>74</v>
      </c>
      <c r="C28" s="21" t="s">
        <v>70</v>
      </c>
      <c r="D28" s="24" t="s">
        <v>53</v>
      </c>
      <c r="E28" s="24" t="s">
        <v>53</v>
      </c>
      <c r="F28" s="24" t="s">
        <v>53</v>
      </c>
      <c r="G28" s="24" t="s">
        <v>53</v>
      </c>
      <c r="H28" s="24">
        <v>12.2</v>
      </c>
      <c r="I28" s="24">
        <v>11.7</v>
      </c>
      <c r="J28" s="24">
        <v>11.9</v>
      </c>
      <c r="K28" s="24">
        <v>11.6</v>
      </c>
      <c r="L28" s="24">
        <v>13</v>
      </c>
      <c r="M28" s="24">
        <v>13.3</v>
      </c>
      <c r="N28" s="24">
        <v>12.8</v>
      </c>
      <c r="O28" s="24">
        <v>12.6</v>
      </c>
      <c r="P28" s="24">
        <v>12.6</v>
      </c>
      <c r="Q28" s="24">
        <v>12.6</v>
      </c>
      <c r="R28" s="24">
        <v>13.2</v>
      </c>
      <c r="S28" s="24">
        <v>13.4</v>
      </c>
      <c r="T28" s="24">
        <v>13.7</v>
      </c>
      <c r="U28" s="24">
        <v>14.5</v>
      </c>
      <c r="V28" s="24">
        <v>15.5</v>
      </c>
      <c r="W28" s="24">
        <v>15.5</v>
      </c>
      <c r="X28" s="24">
        <v>15.5</v>
      </c>
      <c r="Y28" s="24">
        <v>16</v>
      </c>
      <c r="Z28" s="24">
        <v>16.5</v>
      </c>
      <c r="AA28" s="24">
        <v>17.5</v>
      </c>
      <c r="AB28" s="24">
        <v>17.5</v>
      </c>
      <c r="AC28" s="24">
        <v>20</v>
      </c>
      <c r="AD28" s="24">
        <v>19</v>
      </c>
      <c r="AE28" s="24">
        <v>19</v>
      </c>
      <c r="AF28" s="24">
        <v>19.5</v>
      </c>
      <c r="AG28" s="24">
        <v>19</v>
      </c>
      <c r="AH28" s="24">
        <v>19.5</v>
      </c>
      <c r="AI28" s="24">
        <v>20</v>
      </c>
      <c r="AJ28" s="24">
        <v>21</v>
      </c>
      <c r="AK28" s="24">
        <v>22</v>
      </c>
      <c r="AL28" s="24">
        <v>22.5</v>
      </c>
      <c r="AM28" s="24">
        <v>23.5</v>
      </c>
      <c r="AN28" s="24">
        <v>24.680598758009282</v>
      </c>
      <c r="AO28" s="24">
        <v>24.927548164879195</v>
      </c>
      <c r="AP28" s="24">
        <v>24.970564383706652</v>
      </c>
      <c r="AQ28" s="24">
        <v>24.947237670192564</v>
      </c>
      <c r="AR28" s="24">
        <v>24.926016755315459</v>
      </c>
      <c r="AS28" s="24">
        <v>24.926099357352964</v>
      </c>
      <c r="AT28" s="24">
        <v>24.931400018710583</v>
      </c>
      <c r="AU28" s="24">
        <v>24.939519768326434</v>
      </c>
      <c r="AV28" s="24">
        <v>24.947926989908993</v>
      </c>
    </row>
    <row r="29" spans="1:48" x14ac:dyDescent="0.25">
      <c r="A29" s="1"/>
      <c r="B29" s="23"/>
      <c r="C29" s="21"/>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row>
    <row r="30" spans="1:48" x14ac:dyDescent="0.25">
      <c r="A30" s="1"/>
      <c r="B30" s="45" t="s">
        <v>223</v>
      </c>
      <c r="C30" s="21" t="s">
        <v>70</v>
      </c>
      <c r="D30" s="24">
        <v>52.79</v>
      </c>
      <c r="E30" s="24">
        <v>52.79</v>
      </c>
      <c r="F30" s="24">
        <v>52.8</v>
      </c>
      <c r="G30" s="24">
        <v>52.8</v>
      </c>
      <c r="H30" s="24">
        <v>52.8</v>
      </c>
      <c r="I30" s="24">
        <v>52.8</v>
      </c>
      <c r="J30" s="24">
        <v>52.73</v>
      </c>
      <c r="K30" s="24">
        <v>52.63</v>
      </c>
      <c r="L30" s="24">
        <v>42.7</v>
      </c>
      <c r="M30" s="24">
        <v>40.44</v>
      </c>
      <c r="N30" s="24">
        <v>38.42</v>
      </c>
      <c r="O30" s="24">
        <v>38.65</v>
      </c>
      <c r="P30" s="24">
        <v>38.72</v>
      </c>
      <c r="Q30" s="24">
        <v>38.75</v>
      </c>
      <c r="R30" s="24">
        <v>38.71</v>
      </c>
      <c r="S30" s="24">
        <v>38.81</v>
      </c>
      <c r="T30" s="24">
        <v>39.06</v>
      </c>
      <c r="U30" s="24">
        <v>39.26</v>
      </c>
      <c r="V30" s="24">
        <v>39.35</v>
      </c>
      <c r="W30" s="24">
        <v>39.549999999999997</v>
      </c>
      <c r="X30" s="24">
        <v>39.9</v>
      </c>
      <c r="Y30" s="24">
        <v>40.15</v>
      </c>
      <c r="Z30" s="24">
        <v>40.61</v>
      </c>
      <c r="AA30" s="24">
        <v>41.09</v>
      </c>
      <c r="AB30" s="24">
        <v>42</v>
      </c>
      <c r="AC30" s="24">
        <v>42.12</v>
      </c>
      <c r="AD30" s="24">
        <v>42.44</v>
      </c>
      <c r="AE30" s="24">
        <v>43.02</v>
      </c>
      <c r="AF30" s="24">
        <v>43.86</v>
      </c>
      <c r="AG30" s="24">
        <v>44.12</v>
      </c>
      <c r="AH30" s="24">
        <v>44.16</v>
      </c>
      <c r="AI30" s="24">
        <v>43.2</v>
      </c>
      <c r="AJ30" s="24">
        <v>43.16</v>
      </c>
      <c r="AK30" s="24">
        <v>41.61</v>
      </c>
      <c r="AL30" s="24">
        <v>39.39</v>
      </c>
      <c r="AM30" s="24">
        <v>39.316105070721477</v>
      </c>
      <c r="AN30" s="24">
        <v>39.135366161866557</v>
      </c>
      <c r="AO30" s="24">
        <v>38.885659091635041</v>
      </c>
      <c r="AP30" s="24">
        <v>39.120576171903309</v>
      </c>
      <c r="AQ30" s="24">
        <v>38.805280060031677</v>
      </c>
      <c r="AR30" s="24">
        <v>38.82693584023616</v>
      </c>
      <c r="AS30" s="24">
        <v>39.090008997771122</v>
      </c>
      <c r="AT30" s="24">
        <v>39.579328100072956</v>
      </c>
      <c r="AU30" s="24">
        <v>39.737352738014991</v>
      </c>
      <c r="AV30" s="24">
        <v>39.64733672297438</v>
      </c>
    </row>
    <row r="31" spans="1:48" x14ac:dyDescent="0.25">
      <c r="A31" s="1"/>
      <c r="B31" s="23" t="s">
        <v>220</v>
      </c>
      <c r="C31" s="21" t="s">
        <v>70</v>
      </c>
      <c r="D31" s="43" t="s">
        <v>224</v>
      </c>
      <c r="E31" s="43" t="s">
        <v>224</v>
      </c>
      <c r="F31" s="43" t="s">
        <v>224</v>
      </c>
      <c r="G31" s="43" t="s">
        <v>224</v>
      </c>
      <c r="H31" s="43" t="s">
        <v>224</v>
      </c>
      <c r="I31" s="43" t="s">
        <v>224</v>
      </c>
      <c r="J31" s="43" t="s">
        <v>224</v>
      </c>
      <c r="K31" s="43" t="s">
        <v>224</v>
      </c>
      <c r="L31" s="43" t="s">
        <v>224</v>
      </c>
      <c r="M31" s="43" t="s">
        <v>224</v>
      </c>
      <c r="N31" s="43" t="s">
        <v>224</v>
      </c>
      <c r="O31" s="24">
        <v>38.369999999999997</v>
      </c>
      <c r="P31" s="24">
        <v>38.35</v>
      </c>
      <c r="Q31" s="43" t="s">
        <v>224</v>
      </c>
      <c r="R31" s="24">
        <v>38.26</v>
      </c>
      <c r="S31" s="24">
        <v>38.299999999999997</v>
      </c>
      <c r="T31" s="24">
        <v>38.49</v>
      </c>
      <c r="U31" s="24">
        <v>38.69</v>
      </c>
      <c r="V31" s="24">
        <v>38.72</v>
      </c>
      <c r="W31" s="24">
        <v>38.69</v>
      </c>
      <c r="X31" s="24">
        <v>38.880000000000003</v>
      </c>
      <c r="Y31" s="24">
        <v>39.119999999999997</v>
      </c>
      <c r="Z31" s="24">
        <v>39.409999999999997</v>
      </c>
      <c r="AA31" s="24">
        <v>39.82</v>
      </c>
      <c r="AB31" s="24">
        <v>40.659999999999997</v>
      </c>
      <c r="AC31" s="24">
        <v>40.590000000000003</v>
      </c>
      <c r="AD31" s="24">
        <v>40.49</v>
      </c>
      <c r="AE31" s="24">
        <v>40.64</v>
      </c>
      <c r="AF31" s="24">
        <v>41.03</v>
      </c>
      <c r="AG31" s="24">
        <v>40.96</v>
      </c>
      <c r="AH31" s="24">
        <v>40.94</v>
      </c>
      <c r="AI31" s="24">
        <v>40.15</v>
      </c>
      <c r="AJ31" s="24">
        <v>41.47</v>
      </c>
      <c r="AK31" s="24">
        <v>42.85</v>
      </c>
      <c r="AL31" s="24">
        <v>42.41</v>
      </c>
      <c r="AM31" s="24">
        <v>42.633383695643111</v>
      </c>
      <c r="AN31" s="24">
        <v>42.774400511821881</v>
      </c>
      <c r="AO31" s="24">
        <v>42.664042898926724</v>
      </c>
      <c r="AP31" s="24">
        <v>42.790040619497638</v>
      </c>
      <c r="AQ31" s="24">
        <v>42.580558657278132</v>
      </c>
      <c r="AR31" s="24">
        <v>42.585382843688663</v>
      </c>
      <c r="AS31" s="24">
        <v>43.343663952023547</v>
      </c>
      <c r="AT31" s="24">
        <v>44.329491867006531</v>
      </c>
      <c r="AU31" s="24">
        <v>44.598986154392648</v>
      </c>
      <c r="AV31" s="24">
        <v>44.708298817139557</v>
      </c>
    </row>
    <row r="32" spans="1:48" x14ac:dyDescent="0.25">
      <c r="A32" s="1"/>
      <c r="B32" s="23" t="s">
        <v>221</v>
      </c>
      <c r="C32" s="21" t="s">
        <v>70</v>
      </c>
      <c r="D32" s="43" t="s">
        <v>224</v>
      </c>
      <c r="E32" s="43" t="s">
        <v>224</v>
      </c>
      <c r="F32" s="43" t="s">
        <v>224</v>
      </c>
      <c r="G32" s="43" t="s">
        <v>224</v>
      </c>
      <c r="H32" s="43" t="s">
        <v>224</v>
      </c>
      <c r="I32" s="43" t="s">
        <v>224</v>
      </c>
      <c r="J32" s="43" t="s">
        <v>224</v>
      </c>
      <c r="K32" s="43" t="s">
        <v>224</v>
      </c>
      <c r="L32" s="43" t="s">
        <v>224</v>
      </c>
      <c r="M32" s="43" t="s">
        <v>224</v>
      </c>
      <c r="N32" s="43" t="s">
        <v>224</v>
      </c>
      <c r="O32" s="24">
        <v>62.73</v>
      </c>
      <c r="P32" s="24">
        <v>62.94</v>
      </c>
      <c r="Q32" s="43" t="s">
        <v>224</v>
      </c>
      <c r="R32" s="24">
        <v>63.71</v>
      </c>
      <c r="S32" s="24">
        <v>61.58</v>
      </c>
      <c r="T32" s="24">
        <v>59.29</v>
      </c>
      <c r="U32" s="24">
        <v>58.66</v>
      </c>
      <c r="V32" s="24">
        <v>58.91</v>
      </c>
      <c r="W32" s="24">
        <v>63.07</v>
      </c>
      <c r="X32" s="24">
        <v>61.77</v>
      </c>
      <c r="Y32" s="24">
        <v>61.21</v>
      </c>
      <c r="Z32" s="24">
        <v>56.99</v>
      </c>
      <c r="AA32" s="24">
        <v>56.6</v>
      </c>
      <c r="AB32" s="24">
        <v>57.31</v>
      </c>
      <c r="AC32" s="24">
        <v>57.23</v>
      </c>
      <c r="AD32" s="24">
        <v>58.6</v>
      </c>
      <c r="AE32" s="24">
        <v>60.03</v>
      </c>
      <c r="AF32" s="24">
        <v>59.68</v>
      </c>
      <c r="AG32" s="24">
        <v>62.49</v>
      </c>
      <c r="AH32" s="24">
        <v>62.68</v>
      </c>
      <c r="AI32" s="24">
        <v>63.04</v>
      </c>
      <c r="AJ32" s="24">
        <v>61.24</v>
      </c>
      <c r="AK32" s="24">
        <v>60.91</v>
      </c>
      <c r="AL32" s="24">
        <v>59.35</v>
      </c>
      <c r="AM32" s="24">
        <v>62.057514486874069</v>
      </c>
      <c r="AN32" s="24">
        <v>62.156789244029383</v>
      </c>
      <c r="AO32" s="24">
        <v>62.36561578730003</v>
      </c>
      <c r="AP32" s="24">
        <v>62.602450365706787</v>
      </c>
      <c r="AQ32" s="24">
        <v>62.722023586804383</v>
      </c>
      <c r="AR32" s="24">
        <v>62.835250740074756</v>
      </c>
      <c r="AS32" s="24">
        <v>62.944193556722681</v>
      </c>
      <c r="AT32" s="24">
        <v>62.991417832069104</v>
      </c>
      <c r="AU32" s="24">
        <v>63.731198573466898</v>
      </c>
      <c r="AV32" s="24">
        <v>63.932289471802406</v>
      </c>
    </row>
    <row r="33" spans="1:48" x14ac:dyDescent="0.25">
      <c r="A33" s="1"/>
      <c r="B33" s="23" t="s">
        <v>222</v>
      </c>
      <c r="C33" s="21" t="s">
        <v>70</v>
      </c>
      <c r="D33" s="43" t="s">
        <v>224</v>
      </c>
      <c r="E33" s="43" t="s">
        <v>224</v>
      </c>
      <c r="F33" s="43" t="s">
        <v>224</v>
      </c>
      <c r="G33" s="43" t="s">
        <v>224</v>
      </c>
      <c r="H33" s="43" t="s">
        <v>224</v>
      </c>
      <c r="I33" s="43" t="s">
        <v>224</v>
      </c>
      <c r="J33" s="43" t="s">
        <v>224</v>
      </c>
      <c r="K33" s="43" t="s">
        <v>224</v>
      </c>
      <c r="L33" s="43" t="s">
        <v>224</v>
      </c>
      <c r="M33" s="43" t="s">
        <v>224</v>
      </c>
      <c r="N33" s="43" t="s">
        <v>224</v>
      </c>
      <c r="O33" s="43" t="s">
        <v>224</v>
      </c>
      <c r="P33" s="43" t="s">
        <v>224</v>
      </c>
      <c r="Q33" s="43" t="s">
        <v>224</v>
      </c>
      <c r="R33" s="43" t="s">
        <v>224</v>
      </c>
      <c r="S33" s="43" t="s">
        <v>224</v>
      </c>
      <c r="T33" s="43" t="s">
        <v>224</v>
      </c>
      <c r="U33" s="43" t="s">
        <v>224</v>
      </c>
      <c r="V33" s="43" t="s">
        <v>224</v>
      </c>
      <c r="W33" s="43" t="s">
        <v>224</v>
      </c>
      <c r="X33" s="43" t="s">
        <v>224</v>
      </c>
      <c r="Y33" s="43" t="s">
        <v>224</v>
      </c>
      <c r="Z33" s="43" t="s">
        <v>224</v>
      </c>
      <c r="AA33" s="43" t="s">
        <v>224</v>
      </c>
      <c r="AB33" s="43" t="s">
        <v>224</v>
      </c>
      <c r="AC33" s="43" t="s">
        <v>224</v>
      </c>
      <c r="AD33" s="43" t="s">
        <v>224</v>
      </c>
      <c r="AE33" s="24">
        <v>16.2</v>
      </c>
      <c r="AF33" s="24">
        <v>15.72</v>
      </c>
      <c r="AG33" s="24">
        <v>10.88</v>
      </c>
      <c r="AH33" s="24">
        <v>10.88</v>
      </c>
      <c r="AI33" s="24">
        <v>10.25</v>
      </c>
      <c r="AJ33" s="24">
        <v>16.39</v>
      </c>
      <c r="AK33" s="24">
        <v>16.98</v>
      </c>
      <c r="AL33" s="24">
        <v>17.18</v>
      </c>
      <c r="AM33" s="24">
        <v>17.353712941246247</v>
      </c>
      <c r="AN33" s="24">
        <v>17.556656957660962</v>
      </c>
      <c r="AO33" s="24">
        <v>17.738347474077734</v>
      </c>
      <c r="AP33" s="24">
        <v>17.898753265928733</v>
      </c>
      <c r="AQ33" s="24">
        <v>18.090807717781697</v>
      </c>
      <c r="AR33" s="24">
        <v>18.232668278894536</v>
      </c>
      <c r="AS33" s="24">
        <v>18.438946762985495</v>
      </c>
      <c r="AT33" s="24">
        <v>18.689305425657004</v>
      </c>
      <c r="AU33" s="24">
        <v>18.938256063000043</v>
      </c>
      <c r="AV33" s="24">
        <v>19.157073991229346</v>
      </c>
    </row>
    <row r="34" spans="1:48" ht="15.75" thickBot="1" x14ac:dyDescent="0.3">
      <c r="A34" s="1"/>
      <c r="B34" s="27"/>
      <c r="C34" s="29"/>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row>
    <row r="35" spans="1:48"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row>
  </sheetData>
  <sheetProtection sheet="1" objects="1" scenarios="1"/>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V43"/>
  <sheetViews>
    <sheetView zoomScaleNormal="100" workbookViewId="0">
      <pane xSplit="3" ySplit="2" topLeftCell="AM3" activePane="bottomRight" state="frozen"/>
      <selection activeCell="AT1" sqref="AT1:AU2"/>
      <selection pane="topRight" activeCell="AT1" sqref="AT1:AU2"/>
      <selection pane="bottomLeft" activeCell="AT1" sqref="AT1:AU2"/>
      <selection pane="bottomRight" activeCell="A3" sqref="A3"/>
    </sheetView>
  </sheetViews>
  <sheetFormatPr defaultColWidth="8.7109375" defaultRowHeight="15" x14ac:dyDescent="0.25"/>
  <cols>
    <col min="1" max="1" width="8.7109375" style="2"/>
    <col min="2" max="2" width="52.140625" style="2" customWidth="1"/>
    <col min="3" max="35" width="11.5703125" style="2" customWidth="1"/>
    <col min="36" max="48" width="10.42578125" style="2" bestFit="1" customWidth="1"/>
    <col min="49" max="16384" width="8.7109375" style="2"/>
  </cols>
  <sheetData>
    <row r="1" spans="1:48" x14ac:dyDescent="0.25">
      <c r="A1" s="68" t="s">
        <v>6</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row>
    <row r="2" spans="1:48" x14ac:dyDescent="0.25">
      <c r="A2" s="1"/>
      <c r="B2" s="15" t="str">
        <f>+TOC!A90&amp;" Cash Receipts from Farming"</f>
        <v>Kansas Cash Receipts from Farming</v>
      </c>
      <c r="C2" s="15"/>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30" t="s">
        <v>76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22" t="s">
        <v>77</v>
      </c>
      <c r="C5" s="32"/>
      <c r="D5" s="32">
        <v>6993.0389999999998</v>
      </c>
      <c r="E5" s="32">
        <v>7021.3620000000001</v>
      </c>
      <c r="F5" s="32">
        <v>7173.3310000000001</v>
      </c>
      <c r="G5" s="32">
        <v>7334.7160000000003</v>
      </c>
      <c r="H5" s="32">
        <v>7624.8540000000003</v>
      </c>
      <c r="I5" s="32">
        <v>7609.8370000000004</v>
      </c>
      <c r="J5" s="32">
        <v>7510.884</v>
      </c>
      <c r="K5" s="32">
        <v>8624.2579999999998</v>
      </c>
      <c r="L5" s="32">
        <v>7956.634</v>
      </c>
      <c r="M5" s="32">
        <v>7496.94</v>
      </c>
      <c r="N5" s="32">
        <v>8040.1559999999999</v>
      </c>
      <c r="O5" s="32">
        <v>8020.61</v>
      </c>
      <c r="P5" s="32">
        <v>8096.4489999999996</v>
      </c>
      <c r="Q5" s="32">
        <v>9133.232</v>
      </c>
      <c r="R5" s="32">
        <v>9298.4830000000002</v>
      </c>
      <c r="S5" s="32">
        <v>10149.692999999999</v>
      </c>
      <c r="T5" s="32">
        <v>10360.076999999999</v>
      </c>
      <c r="U5" s="32">
        <v>12062.269</v>
      </c>
      <c r="V5" s="32">
        <v>12794.502</v>
      </c>
      <c r="W5" s="32">
        <v>12665.058999999999</v>
      </c>
      <c r="X5" s="32">
        <v>14760.297</v>
      </c>
      <c r="Y5" s="32">
        <v>14975.454</v>
      </c>
      <c r="Z5" s="32">
        <v>16165.393</v>
      </c>
      <c r="AA5" s="32">
        <v>15654.472</v>
      </c>
      <c r="AB5" s="32">
        <v>16644.221000000001</v>
      </c>
      <c r="AC5" s="32">
        <v>15560.037</v>
      </c>
      <c r="AD5" s="32">
        <v>15473.697</v>
      </c>
      <c r="AE5" s="32">
        <v>15712.843000000001</v>
      </c>
      <c r="AF5" s="32">
        <v>15946.824000000001</v>
      </c>
      <c r="AG5" s="32">
        <v>16280.459000000001</v>
      </c>
      <c r="AH5" s="32">
        <v>17598.036</v>
      </c>
      <c r="AI5" s="32">
        <v>21294.546999999999</v>
      </c>
      <c r="AJ5" s="32">
        <v>23674.001</v>
      </c>
      <c r="AK5" s="32">
        <v>23098.545999999998</v>
      </c>
      <c r="AL5" s="32">
        <v>23868.182000000001</v>
      </c>
      <c r="AM5" s="32">
        <v>28181.850529927433</v>
      </c>
      <c r="AN5" s="32">
        <v>29706.273883651891</v>
      </c>
      <c r="AO5" s="32">
        <v>30126.941627502703</v>
      </c>
      <c r="AP5" s="32">
        <v>29314.585644304472</v>
      </c>
      <c r="AQ5" s="32">
        <v>28698.14649567366</v>
      </c>
      <c r="AR5" s="32">
        <v>28211.853692363293</v>
      </c>
      <c r="AS5" s="32">
        <v>27790.254205944835</v>
      </c>
      <c r="AT5" s="32">
        <v>27432.656838233401</v>
      </c>
      <c r="AU5" s="32">
        <v>27109.650581630034</v>
      </c>
      <c r="AV5" s="32">
        <v>26791.266918545523</v>
      </c>
    </row>
    <row r="6" spans="1:48"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row>
    <row r="7" spans="1:48" x14ac:dyDescent="0.25">
      <c r="A7" s="1"/>
      <c r="B7" s="46" t="s">
        <v>78</v>
      </c>
      <c r="C7" s="32"/>
      <c r="D7" s="32">
        <v>2024.347</v>
      </c>
      <c r="E7" s="32">
        <v>2265.2979999999998</v>
      </c>
      <c r="F7" s="32">
        <v>2373.7649999999999</v>
      </c>
      <c r="G7" s="32">
        <v>2471.2950000000001</v>
      </c>
      <c r="H7" s="32">
        <v>2863.39</v>
      </c>
      <c r="I7" s="32">
        <v>3076.0210000000002</v>
      </c>
      <c r="J7" s="32">
        <v>2973.45</v>
      </c>
      <c r="K7" s="32">
        <v>3688.62</v>
      </c>
      <c r="L7" s="32">
        <v>3417.9870000000001</v>
      </c>
      <c r="M7" s="32">
        <v>2479.7159999999999</v>
      </c>
      <c r="N7" s="32">
        <v>2535.14</v>
      </c>
      <c r="O7" s="32">
        <v>2515.357</v>
      </c>
      <c r="P7" s="32">
        <v>2773.35</v>
      </c>
      <c r="Q7" s="32">
        <v>2937.9349999999999</v>
      </c>
      <c r="R7" s="32">
        <v>2861.0830000000001</v>
      </c>
      <c r="S7" s="32">
        <v>3265.386</v>
      </c>
      <c r="T7" s="32">
        <v>3370.0120000000002</v>
      </c>
      <c r="U7" s="32">
        <v>4823.8850000000002</v>
      </c>
      <c r="V7" s="32">
        <v>5584.2219999999998</v>
      </c>
      <c r="W7" s="32">
        <v>6296.8220000000001</v>
      </c>
      <c r="X7" s="32">
        <v>7197.6009999999997</v>
      </c>
      <c r="Y7" s="32">
        <v>6098.6329999999998</v>
      </c>
      <c r="Z7" s="32">
        <v>7130.8130000000001</v>
      </c>
      <c r="AA7" s="32">
        <v>6668.4250000000002</v>
      </c>
      <c r="AB7" s="32">
        <v>6105.3980000000001</v>
      </c>
      <c r="AC7" s="32">
        <v>5542.1189999999997</v>
      </c>
      <c r="AD7" s="32">
        <v>6498.2479999999996</v>
      </c>
      <c r="AE7" s="32">
        <v>6134.7330000000002</v>
      </c>
      <c r="AF7" s="32">
        <v>6457.5969999999998</v>
      </c>
      <c r="AG7" s="32">
        <v>6543.0219999999999</v>
      </c>
      <c r="AH7" s="32">
        <v>7998.848</v>
      </c>
      <c r="AI7" s="32">
        <v>9801.6689999999999</v>
      </c>
      <c r="AJ7" s="32">
        <v>9952.2950000000001</v>
      </c>
      <c r="AK7" s="32">
        <v>7766.4849999999997</v>
      </c>
      <c r="AL7" s="32">
        <v>7270.5060000000003</v>
      </c>
      <c r="AM7" s="32">
        <v>7829.6892717355386</v>
      </c>
      <c r="AN7" s="32">
        <v>8268.9624537228865</v>
      </c>
      <c r="AO7" s="32">
        <v>8573.6327626806651</v>
      </c>
      <c r="AP7" s="32">
        <v>8722.3441814165562</v>
      </c>
      <c r="AQ7" s="32">
        <v>8716.0282392277768</v>
      </c>
      <c r="AR7" s="32">
        <v>8693.8929242237155</v>
      </c>
      <c r="AS7" s="32">
        <v>8703.2732640872091</v>
      </c>
      <c r="AT7" s="32">
        <v>8750.6871098895081</v>
      </c>
      <c r="AU7" s="32">
        <v>8817.636551683403</v>
      </c>
      <c r="AV7" s="32">
        <v>8856.0587258634205</v>
      </c>
    </row>
    <row r="8" spans="1:48" x14ac:dyDescent="0.25">
      <c r="A8" s="1"/>
      <c r="B8" s="33" t="s">
        <v>79</v>
      </c>
      <c r="C8" s="32"/>
      <c r="D8" s="32">
        <v>743.39300000000003</v>
      </c>
      <c r="E8" s="32">
        <v>794.56200000000001</v>
      </c>
      <c r="F8" s="32">
        <v>906.11400000000003</v>
      </c>
      <c r="G8" s="32">
        <v>901.86900000000003</v>
      </c>
      <c r="H8" s="32">
        <v>985.92100000000005</v>
      </c>
      <c r="I8" s="32">
        <v>1286.0360000000001</v>
      </c>
      <c r="J8" s="32">
        <v>1462.231</v>
      </c>
      <c r="K8" s="32">
        <v>1612.7249999999999</v>
      </c>
      <c r="L8" s="32">
        <v>1405.278</v>
      </c>
      <c r="M8" s="32">
        <v>1083.5509999999999</v>
      </c>
      <c r="N8" s="32">
        <v>1260.67</v>
      </c>
      <c r="O8" s="32">
        <v>1211.8030000000001</v>
      </c>
      <c r="P8" s="32">
        <v>1271.877</v>
      </c>
      <c r="Q8" s="32">
        <v>1049.5360000000001</v>
      </c>
      <c r="R8" s="32">
        <v>1195.154</v>
      </c>
      <c r="S8" s="32">
        <v>1199.3630000000001</v>
      </c>
      <c r="T8" s="32">
        <v>1471.07</v>
      </c>
      <c r="U8" s="32">
        <v>2103.808</v>
      </c>
      <c r="V8" s="32">
        <v>2529.623</v>
      </c>
      <c r="W8" s="32">
        <v>2729.8490000000002</v>
      </c>
      <c r="X8" s="32">
        <v>3509.8</v>
      </c>
      <c r="Y8" s="32">
        <v>3000.2040000000002</v>
      </c>
      <c r="Z8" s="32">
        <v>3105.1010000000001</v>
      </c>
      <c r="AA8" s="32">
        <v>2796.0610000000001</v>
      </c>
      <c r="AB8" s="32">
        <v>2984.8130000000001</v>
      </c>
      <c r="AC8" s="32">
        <v>2828.4670000000001</v>
      </c>
      <c r="AD8" s="32">
        <v>3076.8960000000002</v>
      </c>
      <c r="AE8" s="32">
        <v>2867.768</v>
      </c>
      <c r="AF8" s="32">
        <v>3161.4580000000001</v>
      </c>
      <c r="AG8" s="32">
        <v>3314.143</v>
      </c>
      <c r="AH8" s="32">
        <v>4315.1660000000002</v>
      </c>
      <c r="AI8" s="32">
        <v>5134.4340000000002</v>
      </c>
      <c r="AJ8" s="32">
        <v>5369.174</v>
      </c>
      <c r="AK8" s="32">
        <v>4437.5600000000004</v>
      </c>
      <c r="AL8" s="32">
        <v>3986.1439999999998</v>
      </c>
      <c r="AM8" s="32">
        <v>4339.1234278469401</v>
      </c>
      <c r="AN8" s="32">
        <v>4548.9559777665454</v>
      </c>
      <c r="AO8" s="32">
        <v>4724.2741729432346</v>
      </c>
      <c r="AP8" s="32">
        <v>4821.7214737243485</v>
      </c>
      <c r="AQ8" s="32">
        <v>4806.8128988647986</v>
      </c>
      <c r="AR8" s="32">
        <v>4796.770730654418</v>
      </c>
      <c r="AS8" s="32">
        <v>4801.1691268682671</v>
      </c>
      <c r="AT8" s="32">
        <v>4824.0451696449327</v>
      </c>
      <c r="AU8" s="32">
        <v>4849.2186584417805</v>
      </c>
      <c r="AV8" s="32">
        <v>4860.7507833349191</v>
      </c>
    </row>
    <row r="9" spans="1:48" x14ac:dyDescent="0.25">
      <c r="A9" s="1"/>
      <c r="B9" s="47" t="s">
        <v>247</v>
      </c>
      <c r="C9" s="32"/>
      <c r="D9" s="32">
        <v>1.2110000000000001</v>
      </c>
      <c r="E9" s="32">
        <v>1.2749999999999997</v>
      </c>
      <c r="F9" s="32">
        <v>1.5229999999999999</v>
      </c>
      <c r="G9" s="32">
        <v>1.1939999999999997</v>
      </c>
      <c r="H9" s="32">
        <v>0.98</v>
      </c>
      <c r="I9" s="32">
        <v>0.79999999999999982</v>
      </c>
      <c r="J9" s="32">
        <v>0.94800000000000018</v>
      </c>
      <c r="K9" s="32">
        <v>0.71</v>
      </c>
      <c r="L9" s="32">
        <v>0.55600000000000016</v>
      </c>
      <c r="M9" s="32">
        <v>0.83099999999999974</v>
      </c>
      <c r="N9" s="32">
        <v>0.70499999999999974</v>
      </c>
      <c r="O9" s="32">
        <v>0.67700000000000016</v>
      </c>
      <c r="P9" s="32">
        <v>0.65</v>
      </c>
      <c r="Q9" s="32">
        <v>1.0640000000000001</v>
      </c>
      <c r="R9" s="32">
        <v>0.95399999999999996</v>
      </c>
      <c r="S9" s="32">
        <v>1.1440000000000001</v>
      </c>
      <c r="T9" s="32">
        <v>1.3579999999999999</v>
      </c>
      <c r="U9" s="32">
        <v>2.1869999999999998</v>
      </c>
      <c r="V9" s="32">
        <v>1.1220000000000001</v>
      </c>
      <c r="W9" s="32">
        <v>0.65</v>
      </c>
      <c r="X9" s="32">
        <v>0.503</v>
      </c>
      <c r="Y9" s="32">
        <v>0.65400000000000003</v>
      </c>
      <c r="Z9" s="32">
        <v>1.5369999999999999</v>
      </c>
      <c r="AA9" s="32">
        <v>2.2109999999999999</v>
      </c>
      <c r="AB9" s="32">
        <v>2.036</v>
      </c>
      <c r="AC9" s="32">
        <v>1.151</v>
      </c>
      <c r="AD9" s="32">
        <v>0</v>
      </c>
      <c r="AE9" s="32">
        <v>0</v>
      </c>
      <c r="AF9" s="32">
        <v>0.23799999999999999</v>
      </c>
      <c r="AG9" s="32">
        <v>0.27</v>
      </c>
      <c r="AH9" s="32">
        <v>0.52400000000000002</v>
      </c>
      <c r="AI9" s="32">
        <v>1.2110000000000001</v>
      </c>
      <c r="AJ9" s="32">
        <v>0.99299999999999999</v>
      </c>
      <c r="AK9" s="32">
        <v>0.81899999999999995</v>
      </c>
      <c r="AL9" s="32">
        <v>1.0580000000000001</v>
      </c>
      <c r="AM9" s="32">
        <v>0.81842031541187255</v>
      </c>
      <c r="AN9" s="32">
        <v>0.58755814227989578</v>
      </c>
      <c r="AO9" s="32">
        <v>0.6223030146069104</v>
      </c>
      <c r="AP9" s="32">
        <v>0.6293728437878795</v>
      </c>
      <c r="AQ9" s="32">
        <v>0.63045918096047715</v>
      </c>
      <c r="AR9" s="32">
        <v>0.63119639437413089</v>
      </c>
      <c r="AS9" s="32">
        <v>0.63358670890533908</v>
      </c>
      <c r="AT9" s="32">
        <v>0.63555887737948169</v>
      </c>
      <c r="AU9" s="32">
        <v>0.6410531867054885</v>
      </c>
      <c r="AV9" s="32">
        <v>0.64541002866070496</v>
      </c>
    </row>
    <row r="10" spans="1:48" x14ac:dyDescent="0.25">
      <c r="A10" s="1"/>
      <c r="B10" s="47" t="s">
        <v>8</v>
      </c>
      <c r="C10" s="32"/>
      <c r="D10" s="32">
        <v>334.678</v>
      </c>
      <c r="E10" s="32">
        <v>389.83</v>
      </c>
      <c r="F10" s="32">
        <v>454.13900000000001</v>
      </c>
      <c r="G10" s="32">
        <v>399.07499999999999</v>
      </c>
      <c r="H10" s="32">
        <v>522.08199999999999</v>
      </c>
      <c r="I10" s="32">
        <v>681.85799999999995</v>
      </c>
      <c r="J10" s="32">
        <v>753.41</v>
      </c>
      <c r="K10" s="32">
        <v>819.18499999999995</v>
      </c>
      <c r="L10" s="32">
        <v>770.37199999999996</v>
      </c>
      <c r="M10" s="32">
        <v>593.33000000000004</v>
      </c>
      <c r="N10" s="32">
        <v>786.40099999999995</v>
      </c>
      <c r="O10" s="32">
        <v>667.32600000000002</v>
      </c>
      <c r="P10" s="32">
        <v>738.8</v>
      </c>
      <c r="Q10" s="32">
        <v>659.75800000000004</v>
      </c>
      <c r="R10" s="32">
        <v>722.34199999999998</v>
      </c>
      <c r="S10" s="32">
        <v>751.85299999999995</v>
      </c>
      <c r="T10" s="32">
        <v>912.95799999999997</v>
      </c>
      <c r="U10" s="32">
        <v>1323.902</v>
      </c>
      <c r="V10" s="32">
        <v>1712.251</v>
      </c>
      <c r="W10" s="32">
        <v>1785.81</v>
      </c>
      <c r="X10" s="32">
        <v>2513.3040000000001</v>
      </c>
      <c r="Y10" s="32">
        <v>2211.6729999999998</v>
      </c>
      <c r="Z10" s="32">
        <v>2419.453</v>
      </c>
      <c r="AA10" s="32">
        <v>1979.0809999999999</v>
      </c>
      <c r="AB10" s="32">
        <v>1961.5630000000001</v>
      </c>
      <c r="AC10" s="32">
        <v>1865.1790000000001</v>
      </c>
      <c r="AD10" s="32">
        <v>2073.6219999999998</v>
      </c>
      <c r="AE10" s="32">
        <v>2039.193</v>
      </c>
      <c r="AF10" s="32">
        <v>2293.7539999999999</v>
      </c>
      <c r="AG10" s="32">
        <v>2392.8029999999999</v>
      </c>
      <c r="AH10" s="32">
        <v>2907.098</v>
      </c>
      <c r="AI10" s="32">
        <v>3550.8890000000001</v>
      </c>
      <c r="AJ10" s="32">
        <v>3926.9110000000001</v>
      </c>
      <c r="AK10" s="32">
        <v>3124.2689999999998</v>
      </c>
      <c r="AL10" s="32">
        <v>2915.0810000000001</v>
      </c>
      <c r="AM10" s="32">
        <v>3231.4175672421397</v>
      </c>
      <c r="AN10" s="32">
        <v>3341.5466079216203</v>
      </c>
      <c r="AO10" s="32">
        <v>3429.8868523823662</v>
      </c>
      <c r="AP10" s="32">
        <v>3491.0754341315069</v>
      </c>
      <c r="AQ10" s="32">
        <v>3459.6189787022499</v>
      </c>
      <c r="AR10" s="32">
        <v>3431.6876862871804</v>
      </c>
      <c r="AS10" s="32">
        <v>3419.9391505016747</v>
      </c>
      <c r="AT10" s="32">
        <v>3427.8288622977789</v>
      </c>
      <c r="AU10" s="32">
        <v>3438.480069256786</v>
      </c>
      <c r="AV10" s="32">
        <v>3441.4299673202331</v>
      </c>
    </row>
    <row r="11" spans="1:48" x14ac:dyDescent="0.25">
      <c r="A11" s="1"/>
      <c r="B11" s="47" t="s">
        <v>21</v>
      </c>
      <c r="C11" s="32"/>
      <c r="D11" s="32">
        <v>121.42399999999999</v>
      </c>
      <c r="E11" s="32">
        <v>96.264999999999986</v>
      </c>
      <c r="F11" s="32">
        <v>98.33</v>
      </c>
      <c r="G11" s="32">
        <v>131.33299999999997</v>
      </c>
      <c r="H11" s="32">
        <v>123.77999999999999</v>
      </c>
      <c r="I11" s="32">
        <v>88.945999999999984</v>
      </c>
      <c r="J11" s="32">
        <v>135.68500000000003</v>
      </c>
      <c r="K11" s="32">
        <v>178.67500000000001</v>
      </c>
      <c r="L11" s="32">
        <v>178.99100000000004</v>
      </c>
      <c r="M11" s="32">
        <v>147.30199999999996</v>
      </c>
      <c r="N11" s="32">
        <v>135.18999999999997</v>
      </c>
      <c r="O11" s="32">
        <v>178.74</v>
      </c>
      <c r="P11" s="32">
        <v>171.203</v>
      </c>
      <c r="Q11" s="32">
        <v>131.71299999999999</v>
      </c>
      <c r="R11" s="32">
        <v>193.47300000000001</v>
      </c>
      <c r="S11" s="32">
        <v>120.57400000000003</v>
      </c>
      <c r="T11" s="32">
        <v>163.71299999999997</v>
      </c>
      <c r="U11" s="32">
        <v>225.03</v>
      </c>
      <c r="V11" s="32">
        <v>226.483</v>
      </c>
      <c r="W11" s="32">
        <v>233.36099999999999</v>
      </c>
      <c r="X11" s="32">
        <v>191.63800000000001</v>
      </c>
      <c r="Y11" s="32">
        <v>174.98699999999999</v>
      </c>
      <c r="Z11" s="32">
        <v>211.37899999999999</v>
      </c>
      <c r="AA11" s="32">
        <v>285.58600000000001</v>
      </c>
      <c r="AB11" s="32">
        <v>253.124</v>
      </c>
      <c r="AC11" s="32">
        <v>193.505</v>
      </c>
      <c r="AD11" s="32">
        <v>187.881</v>
      </c>
      <c r="AE11" s="32">
        <v>201.96199999999999</v>
      </c>
      <c r="AF11" s="32">
        <v>235.19800000000001</v>
      </c>
      <c r="AG11" s="32">
        <v>249.94499999999999</v>
      </c>
      <c r="AH11" s="32">
        <v>232.52799999999999</v>
      </c>
      <c r="AI11" s="32">
        <v>333.43099999999998</v>
      </c>
      <c r="AJ11" s="32">
        <v>414.74400000000003</v>
      </c>
      <c r="AK11" s="32">
        <v>547.101</v>
      </c>
      <c r="AL11" s="32">
        <v>316.27199999999999</v>
      </c>
      <c r="AM11" s="32">
        <v>344.29489131132755</v>
      </c>
      <c r="AN11" s="32">
        <v>328.84652865427785</v>
      </c>
      <c r="AO11" s="32">
        <v>318.08699954936401</v>
      </c>
      <c r="AP11" s="32">
        <v>330.06519839028283</v>
      </c>
      <c r="AQ11" s="32">
        <v>341.49493890770441</v>
      </c>
      <c r="AR11" s="32">
        <v>349.41356950765982</v>
      </c>
      <c r="AS11" s="32">
        <v>354.80077227287177</v>
      </c>
      <c r="AT11" s="32">
        <v>358.40722779459776</v>
      </c>
      <c r="AU11" s="32">
        <v>359.94565907242418</v>
      </c>
      <c r="AV11" s="32">
        <v>358.72479987920519</v>
      </c>
    </row>
    <row r="12" spans="1:48" x14ac:dyDescent="0.25">
      <c r="A12" s="1"/>
      <c r="B12" s="47" t="s">
        <v>25</v>
      </c>
      <c r="C12" s="32"/>
      <c r="D12" s="32">
        <v>4.7039999999999997</v>
      </c>
      <c r="E12" s="32">
        <v>3.6749999999999994</v>
      </c>
      <c r="F12" s="32">
        <v>4.6440000000000001</v>
      </c>
      <c r="G12" s="32">
        <v>2.2439999999999998</v>
      </c>
      <c r="H12" s="32">
        <v>2.8380000000000001</v>
      </c>
      <c r="I12" s="32">
        <v>3.3169999999999997</v>
      </c>
      <c r="J12" s="32">
        <v>3.0900000000000007</v>
      </c>
      <c r="K12" s="32">
        <v>2.92</v>
      </c>
      <c r="L12" s="32">
        <v>1.8710000000000004</v>
      </c>
      <c r="M12" s="32">
        <v>1.4149999999999998</v>
      </c>
      <c r="N12" s="32">
        <v>1.0089999999999997</v>
      </c>
      <c r="O12" s="32">
        <v>1.1160000000000001</v>
      </c>
      <c r="P12" s="32">
        <v>2.109</v>
      </c>
      <c r="Q12" s="32">
        <v>2.827</v>
      </c>
      <c r="R12" s="32">
        <v>1.5289999999999999</v>
      </c>
      <c r="S12" s="32">
        <v>1.5480000000000003</v>
      </c>
      <c r="T12" s="32">
        <v>1.2849999999999997</v>
      </c>
      <c r="U12" s="32">
        <v>1.4950000000000001</v>
      </c>
      <c r="V12" s="32">
        <v>0.95</v>
      </c>
      <c r="W12" s="32">
        <v>1.4550000000000001</v>
      </c>
      <c r="X12" s="32">
        <v>1.179</v>
      </c>
      <c r="Y12" s="32">
        <v>0.97</v>
      </c>
      <c r="Z12" s="32">
        <v>0.78800000000000003</v>
      </c>
      <c r="AA12" s="32">
        <v>1.0549999999999999</v>
      </c>
      <c r="AB12" s="32">
        <v>1.6639999999999999</v>
      </c>
      <c r="AC12" s="32">
        <v>4.3609999999999998</v>
      </c>
      <c r="AD12" s="32">
        <v>2.4039999999999999</v>
      </c>
      <c r="AE12" s="32">
        <v>1.3939999999999999</v>
      </c>
      <c r="AF12" s="32">
        <v>0.61299999999999999</v>
      </c>
      <c r="AG12" s="32">
        <v>0.55500000000000005</v>
      </c>
      <c r="AH12" s="32">
        <v>0.754</v>
      </c>
      <c r="AI12" s="32">
        <v>1.1719999999999999</v>
      </c>
      <c r="AJ12" s="32">
        <v>2.2109999999999999</v>
      </c>
      <c r="AK12" s="32">
        <v>3.8620000000000001</v>
      </c>
      <c r="AL12" s="32">
        <v>4.1050000000000004</v>
      </c>
      <c r="AM12" s="32">
        <v>3.1424402824259823</v>
      </c>
      <c r="AN12" s="32">
        <v>2.7847922414822395</v>
      </c>
      <c r="AO12" s="32">
        <v>2.7909505776669006</v>
      </c>
      <c r="AP12" s="32">
        <v>2.8379023565407184</v>
      </c>
      <c r="AQ12" s="32">
        <v>2.8516615331495361</v>
      </c>
      <c r="AR12" s="32">
        <v>2.8488288615693853</v>
      </c>
      <c r="AS12" s="32">
        <v>2.851384334602665</v>
      </c>
      <c r="AT12" s="32">
        <v>2.8563896291872748</v>
      </c>
      <c r="AU12" s="32">
        <v>2.8670803040478421</v>
      </c>
      <c r="AV12" s="32">
        <v>2.8767896040135303</v>
      </c>
    </row>
    <row r="13" spans="1:48" x14ac:dyDescent="0.25">
      <c r="A13" s="1"/>
      <c r="B13" s="47" t="s">
        <v>27</v>
      </c>
      <c r="C13" s="32"/>
      <c r="D13" s="32">
        <v>281.37599999999998</v>
      </c>
      <c r="E13" s="32">
        <v>303.51599999999996</v>
      </c>
      <c r="F13" s="32">
        <v>347.47899999999998</v>
      </c>
      <c r="G13" s="32">
        <v>368.02199999999993</v>
      </c>
      <c r="H13" s="32">
        <v>336.24099999999999</v>
      </c>
      <c r="I13" s="32">
        <v>511.11399999999986</v>
      </c>
      <c r="J13" s="32">
        <v>569.09800000000007</v>
      </c>
      <c r="K13" s="32">
        <v>611.23400000000004</v>
      </c>
      <c r="L13" s="32">
        <v>453.48800000000011</v>
      </c>
      <c r="M13" s="32">
        <v>340.67199999999997</v>
      </c>
      <c r="N13" s="32">
        <v>337.36599999999993</v>
      </c>
      <c r="O13" s="32">
        <v>363.94400000000002</v>
      </c>
      <c r="P13" s="32">
        <v>359.11500000000001</v>
      </c>
      <c r="Q13" s="32">
        <v>254.17400000000001</v>
      </c>
      <c r="R13" s="32">
        <v>276.85599999999999</v>
      </c>
      <c r="S13" s="32">
        <v>324.24400000000003</v>
      </c>
      <c r="T13" s="32">
        <v>391.75699999999995</v>
      </c>
      <c r="U13" s="32">
        <v>551.19399999999996</v>
      </c>
      <c r="V13" s="32">
        <v>588.81700000000001</v>
      </c>
      <c r="W13" s="32">
        <v>708.57399999999996</v>
      </c>
      <c r="X13" s="32">
        <v>803.17600000000004</v>
      </c>
      <c r="Y13" s="32">
        <v>611.92100000000005</v>
      </c>
      <c r="Z13" s="32">
        <v>471.94299999999998</v>
      </c>
      <c r="AA13" s="32">
        <v>528.12800000000004</v>
      </c>
      <c r="AB13" s="32">
        <v>766.42700000000002</v>
      </c>
      <c r="AC13" s="32">
        <v>764.27099999999996</v>
      </c>
      <c r="AD13" s="32">
        <v>812.98800000000006</v>
      </c>
      <c r="AE13" s="32">
        <v>625.21900000000005</v>
      </c>
      <c r="AF13" s="32">
        <v>631.65499999999997</v>
      </c>
      <c r="AG13" s="32">
        <v>670.57</v>
      </c>
      <c r="AH13" s="32">
        <v>1174.2619999999999</v>
      </c>
      <c r="AI13" s="32">
        <v>1247.731</v>
      </c>
      <c r="AJ13" s="32">
        <v>1024.316</v>
      </c>
      <c r="AK13" s="32">
        <v>761.51</v>
      </c>
      <c r="AL13" s="32">
        <v>749.62900000000002</v>
      </c>
      <c r="AM13" s="32">
        <v>759.45009724695933</v>
      </c>
      <c r="AN13" s="32">
        <v>875.19047880457106</v>
      </c>
      <c r="AO13" s="32">
        <v>972.88705495434328</v>
      </c>
      <c r="AP13" s="32">
        <v>997.11355328023126</v>
      </c>
      <c r="AQ13" s="32">
        <v>1002.216847858071</v>
      </c>
      <c r="AR13" s="32">
        <v>1012.1894369474661</v>
      </c>
      <c r="AS13" s="32">
        <v>1022.9442203824391</v>
      </c>
      <c r="AT13" s="32">
        <v>1034.3171183178581</v>
      </c>
      <c r="AU13" s="32">
        <v>1047.284783827266</v>
      </c>
      <c r="AV13" s="32">
        <v>1057.0738036778287</v>
      </c>
    </row>
    <row r="14" spans="1:48" x14ac:dyDescent="0.25">
      <c r="A14" s="1"/>
      <c r="B14" s="47" t="s">
        <v>225</v>
      </c>
      <c r="C14" s="32"/>
      <c r="D14" s="32">
        <v>0</v>
      </c>
      <c r="E14" s="32">
        <v>1.00000000009004E-3</v>
      </c>
      <c r="F14" s="32">
        <v>-9.9999999997635314E-4</v>
      </c>
      <c r="G14" s="32">
        <v>1.00000000009004E-3</v>
      </c>
      <c r="H14" s="32">
        <v>0</v>
      </c>
      <c r="I14" s="32">
        <v>1.0000000004311005E-3</v>
      </c>
      <c r="J14" s="32">
        <v>0</v>
      </c>
      <c r="K14" s="32">
        <v>9.9999999997635314E-4</v>
      </c>
      <c r="L14" s="32">
        <v>0</v>
      </c>
      <c r="M14" s="32">
        <v>9.9999999997635314E-4</v>
      </c>
      <c r="N14" s="32">
        <v>-9.9999999974897946E-4</v>
      </c>
      <c r="O14" s="32">
        <v>0</v>
      </c>
      <c r="P14" s="32">
        <v>0</v>
      </c>
      <c r="Q14" s="32">
        <v>0</v>
      </c>
      <c r="R14" s="32">
        <v>0</v>
      </c>
      <c r="S14" s="32">
        <v>0</v>
      </c>
      <c r="T14" s="32">
        <v>-9.9999999997635314E-4</v>
      </c>
      <c r="U14" s="32">
        <v>0</v>
      </c>
      <c r="V14" s="32">
        <v>0</v>
      </c>
      <c r="W14" s="32">
        <v>-9.9999999974897946E-4</v>
      </c>
      <c r="X14" s="32">
        <v>0</v>
      </c>
      <c r="Y14" s="32">
        <v>-9.9999999974897946E-4</v>
      </c>
      <c r="Z14" s="32">
        <v>1.0000000006584742E-3</v>
      </c>
      <c r="AA14" s="32">
        <v>0</v>
      </c>
      <c r="AB14" s="32">
        <v>-1.0000000002037268E-3</v>
      </c>
      <c r="AC14" s="32">
        <v>0</v>
      </c>
      <c r="AD14" s="32">
        <v>1.0000000006584742E-3</v>
      </c>
      <c r="AE14" s="32">
        <v>0</v>
      </c>
      <c r="AF14" s="32">
        <v>0</v>
      </c>
      <c r="AG14" s="32">
        <v>0</v>
      </c>
      <c r="AH14" s="32">
        <v>0</v>
      </c>
      <c r="AI14" s="32">
        <v>0</v>
      </c>
      <c r="AJ14" s="32">
        <v>-1.0000000002037268E-3</v>
      </c>
      <c r="AK14" s="32">
        <v>-9.9999999929423211E-4</v>
      </c>
      <c r="AL14" s="32">
        <v>-1.0000000002037268E-3</v>
      </c>
      <c r="AM14" s="32">
        <v>1.1448676031037414E-5</v>
      </c>
      <c r="AN14" s="32">
        <v>1.2002314323365976E-5</v>
      </c>
      <c r="AO14" s="32">
        <v>1.2464887295142453E-5</v>
      </c>
      <c r="AP14" s="32">
        <v>1.2721999727018033E-5</v>
      </c>
      <c r="AQ14" s="32">
        <v>1.2682663799730033E-5</v>
      </c>
      <c r="AR14" s="32">
        <v>1.2656167772962966E-5</v>
      </c>
      <c r="AS14" s="32">
        <v>1.2667772838858381E-5</v>
      </c>
      <c r="AT14" s="32">
        <v>1.2728130744545372E-5</v>
      </c>
      <c r="AU14" s="32">
        <v>1.2794550408009305E-5</v>
      </c>
      <c r="AV14" s="32">
        <v>1.2824977650756932E-5</v>
      </c>
    </row>
    <row r="15" spans="1:48" x14ac:dyDescent="0.25">
      <c r="A15" s="1"/>
      <c r="B15" s="33" t="s">
        <v>80</v>
      </c>
      <c r="C15" s="32"/>
      <c r="D15" s="32">
        <v>946.01</v>
      </c>
      <c r="E15" s="32">
        <v>1161.028</v>
      </c>
      <c r="F15" s="32">
        <v>1051.962</v>
      </c>
      <c r="G15" s="32">
        <v>1145.231</v>
      </c>
      <c r="H15" s="32">
        <v>1374.854</v>
      </c>
      <c r="I15" s="32">
        <v>1324.6379999999999</v>
      </c>
      <c r="J15" s="32">
        <v>1059.2760000000001</v>
      </c>
      <c r="K15" s="32">
        <v>1391.1469999999999</v>
      </c>
      <c r="L15" s="32">
        <v>1368.402</v>
      </c>
      <c r="M15" s="32">
        <v>940.11800000000005</v>
      </c>
      <c r="N15" s="32">
        <v>909.89300000000003</v>
      </c>
      <c r="O15" s="32">
        <v>859.00599999999997</v>
      </c>
      <c r="P15" s="32">
        <v>1010.461</v>
      </c>
      <c r="Q15" s="32">
        <v>1331.7139999999999</v>
      </c>
      <c r="R15" s="32">
        <v>988.50099999999998</v>
      </c>
      <c r="S15" s="32">
        <v>1274.857</v>
      </c>
      <c r="T15" s="32">
        <v>1149.9459999999999</v>
      </c>
      <c r="U15" s="32">
        <v>1635.72</v>
      </c>
      <c r="V15" s="32">
        <v>2058.116</v>
      </c>
      <c r="W15" s="32">
        <v>1809.8430000000001</v>
      </c>
      <c r="X15" s="32">
        <v>1781.1759999999999</v>
      </c>
      <c r="Y15" s="32">
        <v>1773.0150000000001</v>
      </c>
      <c r="Z15" s="32">
        <v>2568.0810000000001</v>
      </c>
      <c r="AA15" s="32">
        <v>2115.105</v>
      </c>
      <c r="AB15" s="32">
        <v>1582.829</v>
      </c>
      <c r="AC15" s="32">
        <v>1418.6489999999999</v>
      </c>
      <c r="AD15" s="32">
        <v>1390.3</v>
      </c>
      <c r="AE15" s="32">
        <v>1401.8889999999999</v>
      </c>
      <c r="AF15" s="32">
        <v>1448.2239999999999</v>
      </c>
      <c r="AG15" s="32">
        <v>1310.4749999999999</v>
      </c>
      <c r="AH15" s="32">
        <v>1316.578</v>
      </c>
      <c r="AI15" s="32">
        <v>2206.9670000000001</v>
      </c>
      <c r="AJ15" s="32">
        <v>2121.3989999999999</v>
      </c>
      <c r="AK15" s="32">
        <v>1463.2180000000001</v>
      </c>
      <c r="AL15" s="32">
        <v>1615.605</v>
      </c>
      <c r="AM15" s="32">
        <v>1641.5514470856881</v>
      </c>
      <c r="AN15" s="32">
        <v>1688.2018766089784</v>
      </c>
      <c r="AO15" s="32">
        <v>1692.8508446814201</v>
      </c>
      <c r="AP15" s="32">
        <v>1696.1346351511943</v>
      </c>
      <c r="AQ15" s="32">
        <v>1690.9775246696217</v>
      </c>
      <c r="AR15" s="32">
        <v>1679.9503267963287</v>
      </c>
      <c r="AS15" s="32">
        <v>1670.6963580021716</v>
      </c>
      <c r="AT15" s="32">
        <v>1660.1380617429693</v>
      </c>
      <c r="AU15" s="32">
        <v>1657.0384904289606</v>
      </c>
      <c r="AV15" s="32">
        <v>1649.4932407732606</v>
      </c>
    </row>
    <row r="16" spans="1:48" x14ac:dyDescent="0.25">
      <c r="A16" s="1"/>
      <c r="B16" s="47" t="s">
        <v>29</v>
      </c>
      <c r="C16" s="32"/>
      <c r="D16" s="32">
        <v>945.88499999999999</v>
      </c>
      <c r="E16" s="32">
        <v>1160.885</v>
      </c>
      <c r="F16" s="32">
        <v>1051.7829999999999</v>
      </c>
      <c r="G16" s="32">
        <v>1144.2629999999999</v>
      </c>
      <c r="H16" s="32">
        <v>1373.98</v>
      </c>
      <c r="I16" s="32">
        <v>1323.85</v>
      </c>
      <c r="J16" s="32">
        <v>1058.71</v>
      </c>
      <c r="K16" s="32">
        <v>1390.509</v>
      </c>
      <c r="L16" s="32">
        <v>1367.7639999999999</v>
      </c>
      <c r="M16" s="32">
        <v>939.673</v>
      </c>
      <c r="N16" s="32">
        <v>909.524</v>
      </c>
      <c r="O16" s="32">
        <v>858.40700000000004</v>
      </c>
      <c r="P16" s="32">
        <v>1009.766</v>
      </c>
      <c r="Q16" s="32">
        <v>1331.0809999999999</v>
      </c>
      <c r="R16" s="32">
        <v>987.75400000000002</v>
      </c>
      <c r="S16" s="32">
        <v>1274.2159999999999</v>
      </c>
      <c r="T16" s="32">
        <v>1148.9159999999999</v>
      </c>
      <c r="U16" s="32">
        <v>1634.2329999999999</v>
      </c>
      <c r="V16" s="32">
        <v>2055.89</v>
      </c>
      <c r="W16" s="32">
        <v>1807.6369999999999</v>
      </c>
      <c r="X16" s="32">
        <v>1779.498</v>
      </c>
      <c r="Y16" s="32">
        <v>1771.2249999999999</v>
      </c>
      <c r="Z16" s="32">
        <v>2567.0079999999998</v>
      </c>
      <c r="AA16" s="32">
        <v>2112.645</v>
      </c>
      <c r="AB16" s="32">
        <v>1579.6559999999999</v>
      </c>
      <c r="AC16" s="32">
        <v>1415.1559999999999</v>
      </c>
      <c r="AD16" s="32">
        <v>1386.915</v>
      </c>
      <c r="AE16" s="32">
        <v>1397.8009999999999</v>
      </c>
      <c r="AF16" s="32">
        <v>1443.4760000000001</v>
      </c>
      <c r="AG16" s="32">
        <v>1305.0640000000001</v>
      </c>
      <c r="AH16" s="32">
        <v>1310.6859999999999</v>
      </c>
      <c r="AI16" s="32">
        <v>2202.3290000000002</v>
      </c>
      <c r="AJ16" s="32">
        <v>2117.567</v>
      </c>
      <c r="AK16" s="32">
        <v>1459.682</v>
      </c>
      <c r="AL16" s="32">
        <v>1611.9659999999999</v>
      </c>
      <c r="AM16" s="32">
        <v>1637.4545304310427</v>
      </c>
      <c r="AN16" s="32">
        <v>1683.5891544656777</v>
      </c>
      <c r="AO16" s="32">
        <v>1687.8261374835649</v>
      </c>
      <c r="AP16" s="32">
        <v>1690.7009929189821</v>
      </c>
      <c r="AQ16" s="32">
        <v>1685.1613095858559</v>
      </c>
      <c r="AR16" s="32">
        <v>1673.773041009536</v>
      </c>
      <c r="AS16" s="32">
        <v>1664.1541953595774</v>
      </c>
      <c r="AT16" s="32">
        <v>1653.2384348915068</v>
      </c>
      <c r="AU16" s="32">
        <v>1649.7530330502184</v>
      </c>
      <c r="AV16" s="32">
        <v>1641.8423412126433</v>
      </c>
    </row>
    <row r="17" spans="1:48" x14ac:dyDescent="0.25">
      <c r="A17" s="1"/>
      <c r="B17" s="47" t="s">
        <v>259</v>
      </c>
      <c r="C17" s="32"/>
      <c r="D17" s="32">
        <v>0.125</v>
      </c>
      <c r="E17" s="32">
        <v>0.1430000000000291</v>
      </c>
      <c r="F17" s="32">
        <v>0.17900000000008731</v>
      </c>
      <c r="G17" s="32">
        <v>0.96800000000007458</v>
      </c>
      <c r="H17" s="32">
        <v>0.87400000000002365</v>
      </c>
      <c r="I17" s="32">
        <v>0.78800000000001091</v>
      </c>
      <c r="J17" s="32">
        <v>0.56600000000003092</v>
      </c>
      <c r="K17" s="32">
        <v>0.63799999999991996</v>
      </c>
      <c r="L17" s="32">
        <v>0.63800000000014734</v>
      </c>
      <c r="M17" s="32">
        <v>0.44500000000005002</v>
      </c>
      <c r="N17" s="32">
        <v>0.36900000000002819</v>
      </c>
      <c r="O17" s="32">
        <v>0.5989999999999327</v>
      </c>
      <c r="P17" s="32">
        <v>0.69500000000005002</v>
      </c>
      <c r="Q17" s="32">
        <v>0.6330000000000382</v>
      </c>
      <c r="R17" s="32">
        <v>0.74699999999995725</v>
      </c>
      <c r="S17" s="32">
        <v>0.6410000000000764</v>
      </c>
      <c r="T17" s="32">
        <v>1.0299999999999727</v>
      </c>
      <c r="U17" s="32">
        <v>1.48700000000008</v>
      </c>
      <c r="V17" s="32">
        <v>2.2260000000001128</v>
      </c>
      <c r="W17" s="32">
        <v>2.206000000000131</v>
      </c>
      <c r="X17" s="32">
        <v>1.6779999999998836</v>
      </c>
      <c r="Y17" s="32">
        <v>1.790000000000191</v>
      </c>
      <c r="Z17" s="32">
        <v>1.0730000000003201</v>
      </c>
      <c r="AA17" s="32">
        <v>2.4600000000000364</v>
      </c>
      <c r="AB17" s="32">
        <v>3.1730000000000018</v>
      </c>
      <c r="AC17" s="32">
        <v>3.4929999999999382</v>
      </c>
      <c r="AD17" s="32">
        <v>3.3849999999999909</v>
      </c>
      <c r="AE17" s="32">
        <v>4.0879999999999654</v>
      </c>
      <c r="AF17" s="32">
        <v>4.7479999999998199</v>
      </c>
      <c r="AG17" s="32">
        <v>5.4109999999998308</v>
      </c>
      <c r="AH17" s="32">
        <v>5.8920000000000528</v>
      </c>
      <c r="AI17" s="32">
        <v>4.63799999999992</v>
      </c>
      <c r="AJ17" s="32">
        <v>3.8319999999998799</v>
      </c>
      <c r="AK17" s="32">
        <v>3.5360000000000582</v>
      </c>
      <c r="AL17" s="32">
        <v>3.6390000000001237</v>
      </c>
      <c r="AM17" s="32">
        <v>4.0969166546454794</v>
      </c>
      <c r="AN17" s="32">
        <v>4.6127221433008039</v>
      </c>
      <c r="AO17" s="32">
        <v>5.0247071978550899</v>
      </c>
      <c r="AP17" s="32">
        <v>5.4336422322121747</v>
      </c>
      <c r="AQ17" s="32">
        <v>5.8162150837659592</v>
      </c>
      <c r="AR17" s="32">
        <v>6.1772857867926083</v>
      </c>
      <c r="AS17" s="32">
        <v>6.5421626425942261</v>
      </c>
      <c r="AT17" s="32">
        <v>6.8996268514625223</v>
      </c>
      <c r="AU17" s="32">
        <v>7.2854573787421266</v>
      </c>
      <c r="AV17" s="32">
        <v>7.6508995606172423</v>
      </c>
    </row>
    <row r="18" spans="1:48" x14ac:dyDescent="0.25">
      <c r="A18" s="1"/>
      <c r="B18" s="33" t="s">
        <v>81</v>
      </c>
      <c r="C18" s="32"/>
      <c r="D18" s="32">
        <v>275.23899999999998</v>
      </c>
      <c r="E18" s="32">
        <v>234.85499999999999</v>
      </c>
      <c r="F18" s="32">
        <v>335.47300000000001</v>
      </c>
      <c r="G18" s="32">
        <v>351.31099999999998</v>
      </c>
      <c r="H18" s="32">
        <v>432.24599999999998</v>
      </c>
      <c r="I18" s="32">
        <v>402.39699999999999</v>
      </c>
      <c r="J18" s="32">
        <v>395.73599999999999</v>
      </c>
      <c r="K18" s="32">
        <v>584.43100000000004</v>
      </c>
      <c r="L18" s="32">
        <v>554.577</v>
      </c>
      <c r="M18" s="32">
        <v>362.28800000000001</v>
      </c>
      <c r="N18" s="32">
        <v>268.51799999999997</v>
      </c>
      <c r="O18" s="32">
        <v>328.05799999999999</v>
      </c>
      <c r="P18" s="32">
        <v>365.00900000000001</v>
      </c>
      <c r="Q18" s="32">
        <v>395.815</v>
      </c>
      <c r="R18" s="32">
        <v>509.72399999999999</v>
      </c>
      <c r="S18" s="32">
        <v>631.447</v>
      </c>
      <c r="T18" s="32">
        <v>559.05700000000002</v>
      </c>
      <c r="U18" s="32">
        <v>896.23299999999995</v>
      </c>
      <c r="V18" s="32">
        <v>823.46500000000003</v>
      </c>
      <c r="W18" s="32">
        <v>1597.2529999999999</v>
      </c>
      <c r="X18" s="32">
        <v>1730.4469999999999</v>
      </c>
      <c r="Y18" s="32">
        <v>1129.1279999999999</v>
      </c>
      <c r="Z18" s="32">
        <v>1263.374</v>
      </c>
      <c r="AA18" s="32">
        <v>1596.6089999999999</v>
      </c>
      <c r="AB18" s="32">
        <v>1378.92</v>
      </c>
      <c r="AC18" s="32">
        <v>1123.546</v>
      </c>
      <c r="AD18" s="32">
        <v>1863.0889999999999</v>
      </c>
      <c r="AE18" s="32">
        <v>1635.077</v>
      </c>
      <c r="AF18" s="32">
        <v>1585.7809999999999</v>
      </c>
      <c r="AG18" s="32">
        <v>1622.039</v>
      </c>
      <c r="AH18" s="32">
        <v>2071.3290000000002</v>
      </c>
      <c r="AI18" s="32">
        <v>2134.8760000000002</v>
      </c>
      <c r="AJ18" s="32">
        <v>2096.1419999999998</v>
      </c>
      <c r="AK18" s="32">
        <v>1535.864</v>
      </c>
      <c r="AL18" s="32">
        <v>1372.6479999999999</v>
      </c>
      <c r="AM18" s="32">
        <v>1556.625793784568</v>
      </c>
      <c r="AN18" s="32">
        <v>1697.4018944679563</v>
      </c>
      <c r="AO18" s="32">
        <v>1812.7236613993966</v>
      </c>
      <c r="AP18" s="32">
        <v>1855.6506047744899</v>
      </c>
      <c r="AQ18" s="32">
        <v>1867.8639334861839</v>
      </c>
      <c r="AR18" s="32">
        <v>1865.4702013986346</v>
      </c>
      <c r="AS18" s="32">
        <v>1877.4228739660246</v>
      </c>
      <c r="AT18" s="32">
        <v>1909.2349281922543</v>
      </c>
      <c r="AU18" s="32">
        <v>1950.0169513892397</v>
      </c>
      <c r="AV18" s="32">
        <v>1981.2703721299372</v>
      </c>
    </row>
    <row r="19" spans="1:48" x14ac:dyDescent="0.25">
      <c r="A19" s="1"/>
      <c r="B19" s="47" t="s">
        <v>248</v>
      </c>
      <c r="C19" s="32"/>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0.78800000000000003</v>
      </c>
      <c r="W19" s="32">
        <v>0.78200000000000003</v>
      </c>
      <c r="X19" s="32">
        <v>0.51200000000000001</v>
      </c>
      <c r="Y19" s="32">
        <v>1.6519999999999999</v>
      </c>
      <c r="Z19" s="32">
        <v>6.008</v>
      </c>
      <c r="AA19" s="32">
        <v>7.0129999999999999</v>
      </c>
      <c r="AB19" s="32">
        <v>5.66</v>
      </c>
      <c r="AC19" s="32">
        <v>5.1970000000000001</v>
      </c>
      <c r="AD19" s="32">
        <v>5.7489999999999997</v>
      </c>
      <c r="AE19" s="32">
        <v>9.4510000000000005</v>
      </c>
      <c r="AF19" s="32">
        <v>5.7430000000000003</v>
      </c>
      <c r="AG19" s="32">
        <v>4.0540000000000003</v>
      </c>
      <c r="AH19" s="32">
        <v>1.0509999999999999</v>
      </c>
      <c r="AI19" s="32">
        <v>1.27</v>
      </c>
      <c r="AJ19" s="32">
        <v>1.1539999999999999</v>
      </c>
      <c r="AK19" s="32">
        <v>0.39</v>
      </c>
      <c r="AL19" s="32">
        <v>1.099</v>
      </c>
      <c r="AM19" s="32">
        <v>2.6437657978090185</v>
      </c>
      <c r="AN19" s="32">
        <v>3.5572299204971212</v>
      </c>
      <c r="AO19" s="32">
        <v>4.0773772226608562</v>
      </c>
      <c r="AP19" s="32">
        <v>4.90537204473969</v>
      </c>
      <c r="AQ19" s="32">
        <v>5.6046535524689371</v>
      </c>
      <c r="AR19" s="32">
        <v>6.2637213384477981</v>
      </c>
      <c r="AS19" s="32">
        <v>6.9849360568937238</v>
      </c>
      <c r="AT19" s="32">
        <v>7.6745302212064184</v>
      </c>
      <c r="AU19" s="32">
        <v>8.3516906998506037</v>
      </c>
      <c r="AV19" s="32">
        <v>8.9766587758236103</v>
      </c>
    </row>
    <row r="20" spans="1:48" x14ac:dyDescent="0.25">
      <c r="A20" s="1"/>
      <c r="B20" s="47" t="s">
        <v>28</v>
      </c>
      <c r="C20" s="32"/>
      <c r="D20" s="32">
        <v>265.53199999999998</v>
      </c>
      <c r="E20" s="32">
        <v>225.07499999999999</v>
      </c>
      <c r="F20" s="32">
        <v>322.91300000000001</v>
      </c>
      <c r="G20" s="32">
        <v>327.28899999999999</v>
      </c>
      <c r="H20" s="32">
        <v>405.27800000000002</v>
      </c>
      <c r="I20" s="32">
        <v>366.07400000000001</v>
      </c>
      <c r="J20" s="32">
        <v>361.28699999999998</v>
      </c>
      <c r="K20" s="32">
        <v>551.61</v>
      </c>
      <c r="L20" s="32">
        <v>523.70699999999999</v>
      </c>
      <c r="M20" s="32">
        <v>333.83800000000002</v>
      </c>
      <c r="N20" s="32">
        <v>254.34199999999998</v>
      </c>
      <c r="O20" s="32">
        <v>301.48099999999999</v>
      </c>
      <c r="P20" s="32">
        <v>333.85599999999999</v>
      </c>
      <c r="Q20" s="32">
        <v>373.04</v>
      </c>
      <c r="R20" s="32">
        <v>484.59500000000003</v>
      </c>
      <c r="S20" s="32">
        <v>588.39599999999996</v>
      </c>
      <c r="T20" s="32">
        <v>527.39200000000005</v>
      </c>
      <c r="U20" s="32">
        <v>848.42100000000005</v>
      </c>
      <c r="V20" s="32">
        <v>776.60599999999999</v>
      </c>
      <c r="W20" s="32">
        <v>1547.3710000000001</v>
      </c>
      <c r="X20" s="32">
        <v>1683.731</v>
      </c>
      <c r="Y20" s="32">
        <v>1088.308</v>
      </c>
      <c r="Z20" s="32">
        <v>1222.9110000000001</v>
      </c>
      <c r="AA20" s="32">
        <v>1568.8779999999999</v>
      </c>
      <c r="AB20" s="32">
        <v>1354.317</v>
      </c>
      <c r="AC20" s="32">
        <v>1097.634</v>
      </c>
      <c r="AD20" s="32">
        <v>1835.3679999999999</v>
      </c>
      <c r="AE20" s="32">
        <v>1610.2940000000001</v>
      </c>
      <c r="AF20" s="32">
        <v>1567.742</v>
      </c>
      <c r="AG20" s="32">
        <v>1605.6659999999999</v>
      </c>
      <c r="AH20" s="32">
        <v>2048.6260000000002</v>
      </c>
      <c r="AI20" s="32">
        <v>2121.3989999999999</v>
      </c>
      <c r="AJ20" s="32">
        <v>2076.14</v>
      </c>
      <c r="AK20" s="32">
        <v>1528.876</v>
      </c>
      <c r="AL20" s="32">
        <v>1368.4010000000001</v>
      </c>
      <c r="AM20" s="32">
        <v>1551.3844942463834</v>
      </c>
      <c r="AN20" s="32">
        <v>1688.4394998900134</v>
      </c>
      <c r="AO20" s="32">
        <v>1801.6878666997886</v>
      </c>
      <c r="AP20" s="32">
        <v>1843.5219932674311</v>
      </c>
      <c r="AQ20" s="32">
        <v>1855.019973930237</v>
      </c>
      <c r="AR20" s="32">
        <v>1852.0343960111452</v>
      </c>
      <c r="AS20" s="32">
        <v>1863.1858587013924</v>
      </c>
      <c r="AT20" s="32">
        <v>1894.2898790257768</v>
      </c>
      <c r="AU20" s="32">
        <v>1934.4861436358542</v>
      </c>
      <c r="AV20" s="32">
        <v>1965.2313567859353</v>
      </c>
    </row>
    <row r="21" spans="1:48" x14ac:dyDescent="0.25">
      <c r="A21" s="1"/>
      <c r="B21" s="47" t="s">
        <v>256</v>
      </c>
      <c r="C21" s="32"/>
      <c r="D21" s="32">
        <v>9.69</v>
      </c>
      <c r="E21" s="32">
        <v>9.7550000000000008</v>
      </c>
      <c r="F21" s="32">
        <v>12.522000000000002</v>
      </c>
      <c r="G21" s="32">
        <v>23.965</v>
      </c>
      <c r="H21" s="32">
        <v>26.908000000000001</v>
      </c>
      <c r="I21" s="32">
        <v>36.238999999999997</v>
      </c>
      <c r="J21" s="32">
        <v>34.298999999999999</v>
      </c>
      <c r="K21" s="32">
        <v>32.646999999999998</v>
      </c>
      <c r="L21" s="32">
        <v>30.693999999999999</v>
      </c>
      <c r="M21" s="32">
        <v>28.273</v>
      </c>
      <c r="N21" s="32">
        <v>13.996999999999998</v>
      </c>
      <c r="O21" s="32">
        <v>26.366</v>
      </c>
      <c r="P21" s="32">
        <v>31</v>
      </c>
      <c r="Q21" s="32">
        <v>22.692</v>
      </c>
      <c r="R21" s="32">
        <v>24.960999999999999</v>
      </c>
      <c r="S21" s="32">
        <v>43.007000000000005</v>
      </c>
      <c r="T21" s="32">
        <v>31.125</v>
      </c>
      <c r="U21" s="32">
        <v>47.24</v>
      </c>
      <c r="V21" s="32">
        <v>46.072000000000003</v>
      </c>
      <c r="W21" s="32">
        <v>49.1</v>
      </c>
      <c r="X21" s="32">
        <v>46.203000000000003</v>
      </c>
      <c r="Y21" s="32">
        <v>39.167000000000002</v>
      </c>
      <c r="Z21" s="32">
        <v>34.454999999999998</v>
      </c>
      <c r="AA21" s="32">
        <v>20.716999999999999</v>
      </c>
      <c r="AB21" s="32">
        <v>18.943000000000001</v>
      </c>
      <c r="AC21" s="32">
        <v>20.716000000000001</v>
      </c>
      <c r="AD21" s="32">
        <v>21.972000000000001</v>
      </c>
      <c r="AE21" s="32">
        <v>15.332000000000001</v>
      </c>
      <c r="AF21" s="32">
        <v>12.297000000000001</v>
      </c>
      <c r="AG21" s="32">
        <v>12.319000000000001</v>
      </c>
      <c r="AH21" s="32">
        <v>21.652000000000001</v>
      </c>
      <c r="AI21" s="32">
        <v>12.206</v>
      </c>
      <c r="AJ21" s="32">
        <v>18.847999999999999</v>
      </c>
      <c r="AK21" s="32">
        <v>6.5970000000000004</v>
      </c>
      <c r="AL21" s="32">
        <v>3.1480000000000001</v>
      </c>
      <c r="AM21" s="32">
        <v>2.5975337403757472</v>
      </c>
      <c r="AN21" s="32">
        <v>5.405164657445761</v>
      </c>
      <c r="AO21" s="32">
        <v>6.9584174769471936</v>
      </c>
      <c r="AP21" s="32">
        <v>7.2232394623191949</v>
      </c>
      <c r="AQ21" s="32">
        <v>7.2393060034779033</v>
      </c>
      <c r="AR21" s="32">
        <v>7.1720840490416142</v>
      </c>
      <c r="AS21" s="32">
        <v>7.2520792077383813</v>
      </c>
      <c r="AT21" s="32">
        <v>7.2705189452709735</v>
      </c>
      <c r="AU21" s="32">
        <v>7.1791170535347195</v>
      </c>
      <c r="AV21" s="32">
        <v>7.0623565681784095</v>
      </c>
    </row>
    <row r="22" spans="1:48" x14ac:dyDescent="0.25">
      <c r="A22" s="1"/>
      <c r="B22" s="47" t="s">
        <v>260</v>
      </c>
      <c r="C22" s="32"/>
      <c r="D22" s="32">
        <v>1.6999999999995907E-2</v>
      </c>
      <c r="E22" s="32">
        <v>2.5000000000005684E-2</v>
      </c>
      <c r="F22" s="32">
        <v>3.8000000000010914E-2</v>
      </c>
      <c r="G22" s="32">
        <v>5.7000000000016371E-2</v>
      </c>
      <c r="H22" s="32">
        <v>5.999999999994543E-2</v>
      </c>
      <c r="I22" s="32">
        <v>8.4000000000003183E-2</v>
      </c>
      <c r="J22" s="32">
        <v>0.15000000000003411</v>
      </c>
      <c r="K22" s="32">
        <v>0.17399999999997817</v>
      </c>
      <c r="L22" s="32">
        <v>0.17600000000004457</v>
      </c>
      <c r="M22" s="32">
        <v>0.17699999999996407</v>
      </c>
      <c r="N22" s="32">
        <v>0.17899999999997362</v>
      </c>
      <c r="O22" s="32">
        <v>0.21100000000001273</v>
      </c>
      <c r="P22" s="32">
        <v>0.15300000000002001</v>
      </c>
      <c r="Q22" s="32">
        <v>8.2999999999969987E-2</v>
      </c>
      <c r="R22" s="32">
        <v>0.16799999999994952</v>
      </c>
      <c r="S22" s="32">
        <v>4.399999999998272E-2</v>
      </c>
      <c r="T22" s="32">
        <v>0.53999999999996362</v>
      </c>
      <c r="U22" s="32">
        <v>0.57199999999988904</v>
      </c>
      <c r="V22" s="32">
        <v>-9.9999999997635314E-4</v>
      </c>
      <c r="W22" s="32">
        <v>0</v>
      </c>
      <c r="X22" s="32">
        <v>9.9999999997635314E-4</v>
      </c>
      <c r="Y22" s="32">
        <v>9.9999999997635314E-4</v>
      </c>
      <c r="Z22" s="32">
        <v>0</v>
      </c>
      <c r="AA22" s="32">
        <v>9.9999999997635314E-4</v>
      </c>
      <c r="AB22" s="32">
        <v>0</v>
      </c>
      <c r="AC22" s="32">
        <v>-9.9999999974897946E-4</v>
      </c>
      <c r="AD22" s="32">
        <v>0</v>
      </c>
      <c r="AE22" s="32">
        <v>0</v>
      </c>
      <c r="AF22" s="32">
        <v>-9.9999999997635314E-4</v>
      </c>
      <c r="AG22" s="32">
        <v>0</v>
      </c>
      <c r="AH22" s="32">
        <v>0</v>
      </c>
      <c r="AI22" s="32">
        <v>1.0000000002037268E-3</v>
      </c>
      <c r="AJ22" s="32">
        <v>0</v>
      </c>
      <c r="AK22" s="32">
        <v>9.9999999997635314E-4</v>
      </c>
      <c r="AL22" s="32">
        <v>0</v>
      </c>
      <c r="AM22" s="32">
        <v>0</v>
      </c>
      <c r="AN22" s="32">
        <v>0</v>
      </c>
      <c r="AO22" s="32">
        <v>0</v>
      </c>
      <c r="AP22" s="32">
        <v>0</v>
      </c>
      <c r="AQ22" s="32">
        <v>0</v>
      </c>
      <c r="AR22" s="32">
        <v>0</v>
      </c>
      <c r="AS22" s="32">
        <v>0</v>
      </c>
      <c r="AT22" s="32">
        <v>0</v>
      </c>
      <c r="AU22" s="32">
        <v>0</v>
      </c>
      <c r="AV22" s="32">
        <v>0</v>
      </c>
    </row>
    <row r="23" spans="1:48" x14ac:dyDescent="0.25">
      <c r="A23" s="1"/>
      <c r="B23" s="33" t="s">
        <v>18</v>
      </c>
      <c r="C23" s="32"/>
      <c r="D23" s="32">
        <v>0.155</v>
      </c>
      <c r="E23" s="32">
        <v>0.26400000000000001</v>
      </c>
      <c r="F23" s="32">
        <v>0.17699999999999999</v>
      </c>
      <c r="G23" s="32">
        <v>0.12</v>
      </c>
      <c r="H23" s="32">
        <v>0.376</v>
      </c>
      <c r="I23" s="32">
        <v>0.32400000000000001</v>
      </c>
      <c r="J23" s="32">
        <v>0.88600000000000001</v>
      </c>
      <c r="K23" s="32">
        <v>2.0059999999999998</v>
      </c>
      <c r="L23" s="32">
        <v>3.58</v>
      </c>
      <c r="M23" s="32">
        <v>6.1289999999999996</v>
      </c>
      <c r="N23" s="32">
        <v>5.3209999999999997</v>
      </c>
      <c r="O23" s="32">
        <v>5.46</v>
      </c>
      <c r="P23" s="32">
        <v>11.842000000000001</v>
      </c>
      <c r="Q23" s="32">
        <v>28.779</v>
      </c>
      <c r="R23" s="32">
        <v>32.25</v>
      </c>
      <c r="S23" s="32">
        <v>18.646000000000001</v>
      </c>
      <c r="T23" s="32">
        <v>26.832999999999998</v>
      </c>
      <c r="U23" s="32">
        <v>23.803999999999998</v>
      </c>
      <c r="V23" s="32">
        <v>12.766</v>
      </c>
      <c r="W23" s="32">
        <v>13.917</v>
      </c>
      <c r="X23" s="32">
        <v>37.792000000000002</v>
      </c>
      <c r="Y23" s="32">
        <v>31.564</v>
      </c>
      <c r="Z23" s="32">
        <v>29.838000000000001</v>
      </c>
      <c r="AA23" s="32">
        <v>18.782</v>
      </c>
      <c r="AB23" s="32">
        <v>21.635999999999999</v>
      </c>
      <c r="AC23" s="32">
        <v>11.641999999999999</v>
      </c>
      <c r="AD23" s="32">
        <v>16.172000000000001</v>
      </c>
      <c r="AE23" s="32">
        <v>41.292000000000002</v>
      </c>
      <c r="AF23" s="32">
        <v>76.405000000000001</v>
      </c>
      <c r="AG23" s="32">
        <v>114.387</v>
      </c>
      <c r="AH23" s="32">
        <v>106.309</v>
      </c>
      <c r="AI23" s="32">
        <v>111.88</v>
      </c>
      <c r="AJ23" s="32">
        <v>95.447999999999993</v>
      </c>
      <c r="AK23" s="32">
        <v>84.814999999999998</v>
      </c>
      <c r="AL23" s="32">
        <v>62.67</v>
      </c>
      <c r="AM23" s="32">
        <v>53.60845407879804</v>
      </c>
      <c r="AN23" s="32">
        <v>86.396101143583095</v>
      </c>
      <c r="AO23" s="32">
        <v>88.919975387958786</v>
      </c>
      <c r="AP23" s="32">
        <v>90.642033106339028</v>
      </c>
      <c r="AQ23" s="32">
        <v>92.36995477397069</v>
      </c>
      <c r="AR23" s="32">
        <v>94.251780394504834</v>
      </c>
      <c r="AS23" s="32">
        <v>96.378459198935218</v>
      </c>
      <c r="AT23" s="32">
        <v>98.644557614989537</v>
      </c>
      <c r="AU23" s="32">
        <v>101.28528640882699</v>
      </c>
      <c r="AV23" s="32">
        <v>103.65613318858625</v>
      </c>
    </row>
    <row r="24" spans="1:48" x14ac:dyDescent="0.25">
      <c r="A24" s="1"/>
      <c r="B24" s="33" t="s">
        <v>65</v>
      </c>
      <c r="C24" s="32"/>
      <c r="D24" s="32">
        <v>26.27</v>
      </c>
      <c r="E24" s="32">
        <v>34.655999999999999</v>
      </c>
      <c r="F24" s="32">
        <v>33.908000000000001</v>
      </c>
      <c r="G24" s="32">
        <v>27.221</v>
      </c>
      <c r="H24" s="32">
        <v>21.75</v>
      </c>
      <c r="I24" s="32">
        <v>16.091999999999999</v>
      </c>
      <c r="J24" s="32">
        <v>16.353999999999999</v>
      </c>
      <c r="K24" s="32">
        <v>17.869</v>
      </c>
      <c r="L24" s="32">
        <v>13.592000000000001</v>
      </c>
      <c r="M24" s="32">
        <v>12.375999999999999</v>
      </c>
      <c r="N24" s="32">
        <v>14.568</v>
      </c>
      <c r="O24" s="32">
        <v>17.291</v>
      </c>
      <c r="P24" s="32">
        <v>17.177</v>
      </c>
      <c r="Q24" s="32">
        <v>17.745000000000001</v>
      </c>
      <c r="R24" s="32">
        <v>24.777000000000001</v>
      </c>
      <c r="S24" s="32">
        <v>29.388000000000002</v>
      </c>
      <c r="T24" s="32">
        <v>35.741999999999997</v>
      </c>
      <c r="U24" s="32">
        <v>29.951000000000001</v>
      </c>
      <c r="V24" s="32">
        <v>24.962</v>
      </c>
      <c r="W24" s="32">
        <v>22.56</v>
      </c>
      <c r="X24" s="32">
        <v>18.861000000000001</v>
      </c>
      <c r="Y24" s="32">
        <v>21.738</v>
      </c>
      <c r="Z24" s="32">
        <v>18.129000000000001</v>
      </c>
      <c r="AA24" s="32">
        <v>20.648</v>
      </c>
      <c r="AB24" s="32">
        <v>17.559000000000001</v>
      </c>
      <c r="AC24" s="32">
        <v>15.714</v>
      </c>
      <c r="AD24" s="32">
        <v>11.225</v>
      </c>
      <c r="AE24" s="32">
        <v>13.712</v>
      </c>
      <c r="AF24" s="32">
        <v>13.874000000000001</v>
      </c>
      <c r="AG24" s="32">
        <v>0</v>
      </c>
      <c r="AH24" s="32">
        <v>0</v>
      </c>
      <c r="AI24" s="32">
        <v>0</v>
      </c>
      <c r="AJ24" s="32">
        <v>0</v>
      </c>
      <c r="AK24" s="32">
        <v>0</v>
      </c>
      <c r="AL24" s="32">
        <v>0</v>
      </c>
      <c r="AM24" s="32">
        <v>0</v>
      </c>
      <c r="AN24" s="32">
        <v>0</v>
      </c>
      <c r="AO24" s="32">
        <v>0</v>
      </c>
      <c r="AP24" s="32">
        <v>0</v>
      </c>
      <c r="AQ24" s="32">
        <v>0</v>
      </c>
      <c r="AR24" s="32">
        <v>0</v>
      </c>
      <c r="AS24" s="32">
        <v>0</v>
      </c>
      <c r="AT24" s="32">
        <v>0</v>
      </c>
      <c r="AU24" s="32">
        <v>0</v>
      </c>
      <c r="AV24" s="32">
        <v>0</v>
      </c>
    </row>
    <row r="25" spans="1:48" x14ac:dyDescent="0.25">
      <c r="A25" s="1"/>
      <c r="B25" s="47" t="s">
        <v>261</v>
      </c>
      <c r="C25" s="32"/>
      <c r="D25" s="32">
        <v>10.247</v>
      </c>
      <c r="E25" s="32">
        <v>8.8140000000000001</v>
      </c>
      <c r="F25" s="32">
        <v>6.8479999999999999</v>
      </c>
      <c r="G25" s="32">
        <v>8.2710000000000008</v>
      </c>
      <c r="H25" s="32">
        <v>9.8840000000000003</v>
      </c>
      <c r="I25" s="32">
        <v>9.0359999999999996</v>
      </c>
      <c r="J25" s="32">
        <v>10.233000000000001</v>
      </c>
      <c r="K25" s="32">
        <v>10.861000000000001</v>
      </c>
      <c r="L25" s="32">
        <v>7.027000000000001</v>
      </c>
      <c r="M25" s="32">
        <v>5.8109999999999999</v>
      </c>
      <c r="N25" s="32">
        <v>4.3840000000000003</v>
      </c>
      <c r="O25" s="32">
        <v>4.2240000000000002</v>
      </c>
      <c r="P25" s="32">
        <v>4.4850000000000003</v>
      </c>
      <c r="Q25" s="32">
        <v>4.4720000000000004</v>
      </c>
      <c r="R25" s="32">
        <v>4.6509999999999998</v>
      </c>
      <c r="S25" s="32">
        <v>4.7279999999999998</v>
      </c>
      <c r="T25" s="32">
        <v>4.5460000000000003</v>
      </c>
      <c r="U25" s="32">
        <v>4.4779999999999998</v>
      </c>
      <c r="V25" s="32">
        <v>4.2140000000000004</v>
      </c>
      <c r="W25" s="32">
        <v>5.09</v>
      </c>
      <c r="X25" s="32">
        <v>5.4870000000000001</v>
      </c>
      <c r="Y25" s="32">
        <v>5.3339999999999996</v>
      </c>
      <c r="Z25" s="32">
        <v>5.1559999999999997</v>
      </c>
      <c r="AA25" s="32">
        <v>4.3419999999999996</v>
      </c>
      <c r="AB25" s="32">
        <v>3.492</v>
      </c>
      <c r="AC25" s="32">
        <v>4.7309999999999999</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row>
    <row r="26" spans="1:48" x14ac:dyDescent="0.25">
      <c r="A26" s="1"/>
      <c r="B26" s="47" t="s">
        <v>30</v>
      </c>
      <c r="C26" s="32"/>
      <c r="D26" s="32">
        <v>0</v>
      </c>
      <c r="E26" s="32">
        <v>0</v>
      </c>
      <c r="F26" s="32">
        <v>0</v>
      </c>
      <c r="G26" s="32">
        <v>0</v>
      </c>
      <c r="H26" s="32">
        <v>0</v>
      </c>
      <c r="I26" s="32">
        <v>0</v>
      </c>
      <c r="J26" s="32">
        <v>0</v>
      </c>
      <c r="K26" s="32">
        <v>0</v>
      </c>
      <c r="L26" s="32">
        <v>0</v>
      </c>
      <c r="M26" s="32">
        <v>0</v>
      </c>
      <c r="N26" s="32">
        <v>5.4989999999999997</v>
      </c>
      <c r="O26" s="32">
        <v>8.2319999999999993</v>
      </c>
      <c r="P26" s="32">
        <v>7.4569999999999999</v>
      </c>
      <c r="Q26" s="32">
        <v>4.0430000000000001</v>
      </c>
      <c r="R26" s="32">
        <v>9.9909999999999997</v>
      </c>
      <c r="S26" s="32">
        <v>13.305</v>
      </c>
      <c r="T26" s="32">
        <v>18.585999999999999</v>
      </c>
      <c r="U26" s="32">
        <v>11.518000000000001</v>
      </c>
      <c r="V26" s="32">
        <v>20.748000000000001</v>
      </c>
      <c r="W26" s="32">
        <v>17.471</v>
      </c>
      <c r="X26" s="32">
        <v>13.374000000000001</v>
      </c>
      <c r="Y26" s="32">
        <v>16.404</v>
      </c>
      <c r="Z26" s="32">
        <v>12.973000000000001</v>
      </c>
      <c r="AA26" s="32">
        <v>16.306000000000001</v>
      </c>
      <c r="AB26" s="32">
        <v>14.067</v>
      </c>
      <c r="AC26" s="32">
        <v>10.984</v>
      </c>
      <c r="AD26" s="32">
        <v>11.225</v>
      </c>
      <c r="AE26" s="32">
        <v>13.712</v>
      </c>
      <c r="AF26" s="32">
        <v>13.874000000000001</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row>
    <row r="27" spans="1:48" x14ac:dyDescent="0.25">
      <c r="A27" s="1"/>
      <c r="B27" s="47" t="s">
        <v>262</v>
      </c>
      <c r="C27" s="32"/>
      <c r="D27" s="32">
        <v>16.023</v>
      </c>
      <c r="E27" s="32">
        <v>25.841999999999999</v>
      </c>
      <c r="F27" s="32">
        <v>27.060000000000002</v>
      </c>
      <c r="G27" s="32">
        <v>18.95</v>
      </c>
      <c r="H27" s="32">
        <v>11.866</v>
      </c>
      <c r="I27" s="32">
        <v>7.0559999999999992</v>
      </c>
      <c r="J27" s="32">
        <v>6.1209999999999987</v>
      </c>
      <c r="K27" s="32">
        <v>7.0079999999999991</v>
      </c>
      <c r="L27" s="32">
        <v>6.5649999999999995</v>
      </c>
      <c r="M27" s="32">
        <v>6.5649999999999995</v>
      </c>
      <c r="N27" s="32">
        <v>4.6850000000000005</v>
      </c>
      <c r="O27" s="32">
        <v>4.8350000000000009</v>
      </c>
      <c r="P27" s="32">
        <v>5.2349999999999994</v>
      </c>
      <c r="Q27" s="32">
        <v>9.23</v>
      </c>
      <c r="R27" s="32">
        <v>10.135000000000002</v>
      </c>
      <c r="S27" s="32">
        <v>11.355</v>
      </c>
      <c r="T27" s="32">
        <v>12.61</v>
      </c>
      <c r="U27" s="32">
        <v>13.955</v>
      </c>
      <c r="V27" s="32">
        <v>0</v>
      </c>
      <c r="W27" s="32">
        <v>-1.0000000000012221E-3</v>
      </c>
      <c r="X27" s="32">
        <v>0</v>
      </c>
      <c r="Y27" s="32">
        <v>0</v>
      </c>
      <c r="Z27" s="32">
        <v>0</v>
      </c>
      <c r="AA27" s="32">
        <v>0</v>
      </c>
      <c r="AB27" s="32">
        <v>0</v>
      </c>
      <c r="AC27" s="32">
        <v>-9.9999999999944578E-4</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row>
    <row r="28" spans="1:48" x14ac:dyDescent="0.25">
      <c r="A28" s="1"/>
      <c r="B28" s="33" t="s">
        <v>82</v>
      </c>
      <c r="C28" s="32"/>
      <c r="D28" s="32">
        <v>2.375</v>
      </c>
      <c r="E28" s="32">
        <v>4.4969999999999999</v>
      </c>
      <c r="F28" s="32">
        <v>7.7039999999999997</v>
      </c>
      <c r="G28" s="32">
        <v>4.1909999999999998</v>
      </c>
      <c r="H28" s="32">
        <v>6.6420000000000003</v>
      </c>
      <c r="I28" s="32">
        <v>3.5089999999999999</v>
      </c>
      <c r="J28" s="32">
        <v>1.663</v>
      </c>
      <c r="K28" s="32">
        <v>4.6420000000000003</v>
      </c>
      <c r="L28" s="32">
        <v>1.099</v>
      </c>
      <c r="M28" s="32">
        <v>5.0229999999999997</v>
      </c>
      <c r="N28" s="32">
        <v>2.2200000000000002</v>
      </c>
      <c r="O28" s="32">
        <v>2.298</v>
      </c>
      <c r="P28" s="32">
        <v>3.7770000000000001</v>
      </c>
      <c r="Q28" s="32">
        <v>5.7409999999999997</v>
      </c>
      <c r="R28" s="32">
        <v>7.1109999999999998</v>
      </c>
      <c r="S28" s="32">
        <v>7.58</v>
      </c>
      <c r="T28" s="32">
        <v>6.1749999999999998</v>
      </c>
      <c r="U28" s="32">
        <v>4.1849999999999996</v>
      </c>
      <c r="V28" s="32">
        <v>1.9</v>
      </c>
      <c r="W28" s="32">
        <v>1.3</v>
      </c>
      <c r="X28" s="32">
        <v>5.25</v>
      </c>
      <c r="Y28" s="32">
        <v>2.7</v>
      </c>
      <c r="Z28" s="32">
        <v>4.05</v>
      </c>
      <c r="AA28" s="32">
        <v>1.1579999999999999</v>
      </c>
      <c r="AB28" s="32">
        <v>0.36799999999999999</v>
      </c>
      <c r="AC28" s="32">
        <v>0.55300000000000005</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row>
    <row r="29" spans="1:48" x14ac:dyDescent="0.25">
      <c r="A29" s="1"/>
      <c r="B29" s="47" t="s">
        <v>226</v>
      </c>
      <c r="C29" s="1"/>
      <c r="D29" s="1">
        <v>9.9999999999999992E-2</v>
      </c>
      <c r="E29" s="1">
        <v>0.1</v>
      </c>
      <c r="F29" s="1">
        <v>0</v>
      </c>
      <c r="G29" s="1">
        <v>0.9</v>
      </c>
      <c r="H29" s="1">
        <v>3.6720000000000002</v>
      </c>
      <c r="I29" s="1">
        <v>0.46</v>
      </c>
      <c r="J29" s="1">
        <v>0.19600000000000001</v>
      </c>
      <c r="K29" s="1">
        <v>2.8140000000000001</v>
      </c>
      <c r="L29" s="1">
        <v>4.3999999999999997E-2</v>
      </c>
      <c r="M29" s="1">
        <v>3.4000000000000004</v>
      </c>
      <c r="N29" s="1">
        <v>0.45700000000000002</v>
      </c>
      <c r="O29" s="1">
        <v>0.88</v>
      </c>
      <c r="P29" s="1">
        <v>2.1749999999999998</v>
      </c>
      <c r="Q29" s="1">
        <v>1.74</v>
      </c>
      <c r="R29" s="1">
        <v>3.15</v>
      </c>
      <c r="S29" s="1">
        <v>4.16</v>
      </c>
      <c r="T29" s="1">
        <v>2.6</v>
      </c>
      <c r="U29" s="1">
        <v>0.45</v>
      </c>
      <c r="V29" s="1">
        <v>1.9</v>
      </c>
      <c r="W29" s="1">
        <v>1.3</v>
      </c>
      <c r="X29" s="1">
        <v>5.25</v>
      </c>
      <c r="Y29" s="1">
        <v>2.7</v>
      </c>
      <c r="Z29" s="1">
        <v>4.05</v>
      </c>
      <c r="AA29" s="1">
        <v>1.1579999999999999</v>
      </c>
      <c r="AB29" s="1">
        <v>0.36799999999999999</v>
      </c>
      <c r="AC29" s="1">
        <v>0.55300000000000005</v>
      </c>
      <c r="AD29" s="1">
        <v>0</v>
      </c>
      <c r="AE29" s="1">
        <v>0</v>
      </c>
      <c r="AF29" s="1">
        <v>0</v>
      </c>
      <c r="AG29" s="1">
        <v>0</v>
      </c>
      <c r="AH29" s="1">
        <v>0</v>
      </c>
      <c r="AI29" s="1">
        <v>0</v>
      </c>
      <c r="AJ29" s="1">
        <v>0</v>
      </c>
      <c r="AK29" s="1">
        <v>0</v>
      </c>
      <c r="AL29" s="1">
        <v>0</v>
      </c>
      <c r="AM29" s="1">
        <v>0</v>
      </c>
      <c r="AN29" s="1">
        <v>0</v>
      </c>
      <c r="AO29" s="1">
        <v>0</v>
      </c>
      <c r="AP29" s="1">
        <v>0</v>
      </c>
      <c r="AQ29" s="1">
        <v>0</v>
      </c>
      <c r="AR29" s="1">
        <v>0</v>
      </c>
      <c r="AS29" s="1">
        <v>0</v>
      </c>
      <c r="AT29" s="1">
        <v>0</v>
      </c>
      <c r="AU29" s="1">
        <v>0</v>
      </c>
      <c r="AV29" s="1">
        <v>0</v>
      </c>
    </row>
    <row r="30" spans="1:48" x14ac:dyDescent="0.25">
      <c r="A30" s="1"/>
      <c r="B30" s="33" t="s">
        <v>83</v>
      </c>
      <c r="C30" s="32"/>
      <c r="D30" s="32">
        <v>30.904999999999987</v>
      </c>
      <c r="E30" s="32">
        <v>35.435999999999872</v>
      </c>
      <c r="F30" s="32">
        <v>38.426999999999829</v>
      </c>
      <c r="G30" s="32">
        <v>41.351999999999947</v>
      </c>
      <c r="H30" s="32">
        <v>41.600999999999793</v>
      </c>
      <c r="I30" s="32">
        <v>43.025000000000219</v>
      </c>
      <c r="J30" s="32">
        <v>37.303999999999768</v>
      </c>
      <c r="K30" s="32">
        <v>75.800000000000011</v>
      </c>
      <c r="L30" s="32">
        <v>71.459000000000017</v>
      </c>
      <c r="M30" s="32">
        <v>70.230999999999895</v>
      </c>
      <c r="N30" s="32">
        <v>73.949999999999804</v>
      </c>
      <c r="O30" s="32">
        <v>91.440999999999903</v>
      </c>
      <c r="P30" s="32">
        <v>93.206999999999923</v>
      </c>
      <c r="Q30" s="32">
        <v>108.60499999999995</v>
      </c>
      <c r="R30" s="32">
        <v>103.56600000000012</v>
      </c>
      <c r="S30" s="32">
        <v>104.10500000000015</v>
      </c>
      <c r="T30" s="32">
        <v>121.18900000000032</v>
      </c>
      <c r="U30" s="32">
        <v>130.18400000000025</v>
      </c>
      <c r="V30" s="32">
        <v>133.3899999999997</v>
      </c>
      <c r="W30" s="32">
        <v>122.09999999999995</v>
      </c>
      <c r="X30" s="32">
        <v>114.27499999999965</v>
      </c>
      <c r="Y30" s="32">
        <v>140.28399999999962</v>
      </c>
      <c r="Z30" s="32">
        <v>142.23999999999984</v>
      </c>
      <c r="AA30" s="32">
        <v>120.06200000000008</v>
      </c>
      <c r="AB30" s="32">
        <v>119.27300000000002</v>
      </c>
      <c r="AC30" s="32">
        <v>143.54799999999966</v>
      </c>
      <c r="AD30" s="32">
        <v>140.56599999999952</v>
      </c>
      <c r="AE30" s="32">
        <v>174.99500000000026</v>
      </c>
      <c r="AF30" s="32">
        <v>171.85499999999979</v>
      </c>
      <c r="AG30" s="32">
        <v>181.97800000000001</v>
      </c>
      <c r="AH30" s="32">
        <v>189.46599999999964</v>
      </c>
      <c r="AI30" s="32">
        <v>213.51199999999938</v>
      </c>
      <c r="AJ30" s="32">
        <v>270.1320000000004</v>
      </c>
      <c r="AK30" s="32">
        <v>245.02799999999917</v>
      </c>
      <c r="AL30" s="32">
        <v>233.43900000000059</v>
      </c>
      <c r="AM30" s="32">
        <v>238.78014893954401</v>
      </c>
      <c r="AN30" s="32">
        <v>248.00660373582258</v>
      </c>
      <c r="AO30" s="32">
        <v>254.86410826865566</v>
      </c>
      <c r="AP30" s="32">
        <v>258.19543466018428</v>
      </c>
      <c r="AQ30" s="32">
        <v>258.00392743320151</v>
      </c>
      <c r="AR30" s="32">
        <v>257.4498849798286</v>
      </c>
      <c r="AS30" s="32">
        <v>257.60644605181039</v>
      </c>
      <c r="AT30" s="32">
        <v>258.62439269436305</v>
      </c>
      <c r="AU30" s="32">
        <v>260.07716501459697</v>
      </c>
      <c r="AV30" s="32">
        <v>260.88819643671792</v>
      </c>
    </row>
    <row r="31" spans="1:48" x14ac:dyDescent="0.25">
      <c r="A31" s="1"/>
      <c r="B31" s="47" t="s">
        <v>227</v>
      </c>
      <c r="C31" s="32"/>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4.9450000000000003</v>
      </c>
      <c r="W31" s="32">
        <v>4.9260000000000002</v>
      </c>
      <c r="X31" s="32">
        <v>4.7460000000000004</v>
      </c>
      <c r="Y31" s="32">
        <v>5.2290000000000001</v>
      </c>
      <c r="Z31" s="32">
        <v>4.5999999999999999E-2</v>
      </c>
      <c r="AA31" s="32">
        <v>6.3E-2</v>
      </c>
      <c r="AB31" s="32">
        <v>7.9000000000000001E-2</v>
      </c>
      <c r="AC31" s="32">
        <v>9.9000000000000005E-2</v>
      </c>
      <c r="AD31" s="32">
        <v>0.113</v>
      </c>
      <c r="AE31" s="32">
        <v>0.129</v>
      </c>
      <c r="AF31" s="32">
        <v>0.14599999999999999</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row>
    <row r="32" spans="1:48" x14ac:dyDescent="0.25">
      <c r="A32" s="1"/>
      <c r="B32" s="33"/>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row>
    <row r="33" spans="1:48" x14ac:dyDescent="0.25">
      <c r="A33" s="1"/>
      <c r="B33" s="46" t="s">
        <v>84</v>
      </c>
      <c r="C33" s="32"/>
      <c r="D33" s="32">
        <v>4968.692</v>
      </c>
      <c r="E33" s="32">
        <v>4756.0640000000003</v>
      </c>
      <c r="F33" s="32">
        <v>4799.5659999999998</v>
      </c>
      <c r="G33" s="32">
        <v>4863.4210000000003</v>
      </c>
      <c r="H33" s="32">
        <v>4761.4639999999999</v>
      </c>
      <c r="I33" s="32">
        <v>4533.8159999999998</v>
      </c>
      <c r="J33" s="32">
        <v>4537.4340000000002</v>
      </c>
      <c r="K33" s="32">
        <v>4935.6379999999999</v>
      </c>
      <c r="L33" s="32">
        <v>4538.6469999999999</v>
      </c>
      <c r="M33" s="32">
        <v>5017.2240000000002</v>
      </c>
      <c r="N33" s="32">
        <v>5505.0159999999996</v>
      </c>
      <c r="O33" s="32">
        <v>5505.2529999999997</v>
      </c>
      <c r="P33" s="32">
        <v>5323.0990000000002</v>
      </c>
      <c r="Q33" s="32">
        <v>6195.2969999999996</v>
      </c>
      <c r="R33" s="32">
        <v>6437.4</v>
      </c>
      <c r="S33" s="32">
        <v>6884.3069999999998</v>
      </c>
      <c r="T33" s="32">
        <v>6990.0649999999996</v>
      </c>
      <c r="U33" s="32">
        <v>7238.384</v>
      </c>
      <c r="V33" s="32">
        <v>7210.28</v>
      </c>
      <c r="W33" s="32">
        <v>6368.2370000000001</v>
      </c>
      <c r="X33" s="32">
        <v>7562.6949999999997</v>
      </c>
      <c r="Y33" s="32">
        <v>8876.8209999999999</v>
      </c>
      <c r="Z33" s="32">
        <v>9034.58</v>
      </c>
      <c r="AA33" s="32">
        <v>8986.0470000000005</v>
      </c>
      <c r="AB33" s="32">
        <v>10538.823</v>
      </c>
      <c r="AC33" s="32">
        <v>10017.918</v>
      </c>
      <c r="AD33" s="32">
        <v>8975.4490000000005</v>
      </c>
      <c r="AE33" s="32">
        <v>9578.11</v>
      </c>
      <c r="AF33" s="32">
        <v>9489.2270000000008</v>
      </c>
      <c r="AG33" s="32">
        <v>9737.4369999999999</v>
      </c>
      <c r="AH33" s="32">
        <v>9599.1890000000003</v>
      </c>
      <c r="AI33" s="32">
        <v>11492.878000000001</v>
      </c>
      <c r="AJ33" s="32">
        <v>13721.706</v>
      </c>
      <c r="AK33" s="32">
        <v>15332.06</v>
      </c>
      <c r="AL33" s="32">
        <v>16597.675999999999</v>
      </c>
      <c r="AM33" s="32">
        <v>20352.161258191893</v>
      </c>
      <c r="AN33" s="32">
        <v>21437.311429929003</v>
      </c>
      <c r="AO33" s="32">
        <v>21553.30886482204</v>
      </c>
      <c r="AP33" s="32">
        <v>20592.241462887916</v>
      </c>
      <c r="AQ33" s="32">
        <v>19982.118256445883</v>
      </c>
      <c r="AR33" s="32">
        <v>19517.960768139576</v>
      </c>
      <c r="AS33" s="32">
        <v>19086.980941857626</v>
      </c>
      <c r="AT33" s="32">
        <v>18681.969728343891</v>
      </c>
      <c r="AU33" s="32">
        <v>18292.014029946633</v>
      </c>
      <c r="AV33" s="32">
        <v>17935.208192682101</v>
      </c>
    </row>
    <row r="34" spans="1:48" x14ac:dyDescent="0.25">
      <c r="A34" s="1"/>
      <c r="B34" s="33" t="s">
        <v>85</v>
      </c>
      <c r="C34" s="32"/>
      <c r="D34" s="32">
        <v>4752.6760000000004</v>
      </c>
      <c r="E34" s="32">
        <v>4561.7139999999999</v>
      </c>
      <c r="F34" s="32">
        <v>4590.6549999999997</v>
      </c>
      <c r="G34" s="32">
        <v>4666.4530000000004</v>
      </c>
      <c r="H34" s="32">
        <v>4560.8190000000004</v>
      </c>
      <c r="I34" s="32">
        <v>4328.7259999999997</v>
      </c>
      <c r="J34" s="32">
        <v>4308.0519999999997</v>
      </c>
      <c r="K34" s="32">
        <v>4712.5410000000002</v>
      </c>
      <c r="L34" s="32">
        <v>4283.4319999999998</v>
      </c>
      <c r="M34" s="32">
        <v>4754.2529999999997</v>
      </c>
      <c r="N34" s="32">
        <v>5265.2039999999997</v>
      </c>
      <c r="O34" s="32">
        <v>5215.4660000000003</v>
      </c>
      <c r="P34" s="32">
        <v>5043.3950000000004</v>
      </c>
      <c r="Q34" s="32">
        <v>5875.16</v>
      </c>
      <c r="R34" s="32">
        <v>6029.0159999999996</v>
      </c>
      <c r="S34" s="32">
        <v>6495.1180000000004</v>
      </c>
      <c r="T34" s="32">
        <v>6626.4650000000001</v>
      </c>
      <c r="U34" s="32">
        <v>6731.9110000000001</v>
      </c>
      <c r="V34" s="32">
        <v>6638.799</v>
      </c>
      <c r="W34" s="32">
        <v>5910.5649999999996</v>
      </c>
      <c r="X34" s="32">
        <v>7019.7839999999997</v>
      </c>
      <c r="Y34" s="32">
        <v>8215.0840000000007</v>
      </c>
      <c r="Z34" s="32">
        <v>8397.3189999999995</v>
      </c>
      <c r="AA34" s="32">
        <v>8282.5439999999999</v>
      </c>
      <c r="AB34" s="32">
        <v>9657.3850000000002</v>
      </c>
      <c r="AC34" s="32">
        <v>9309.3089999999993</v>
      </c>
      <c r="AD34" s="32">
        <v>8337.7839999999997</v>
      </c>
      <c r="AE34" s="32">
        <v>8875.8889999999992</v>
      </c>
      <c r="AF34" s="32">
        <v>8781.232</v>
      </c>
      <c r="AG34" s="32">
        <v>8956.94</v>
      </c>
      <c r="AH34" s="32">
        <v>8776.3860000000004</v>
      </c>
      <c r="AI34" s="32">
        <v>10666.415000000001</v>
      </c>
      <c r="AJ34" s="32">
        <v>12464.513000000001</v>
      </c>
      <c r="AK34" s="32">
        <v>14290.334000000001</v>
      </c>
      <c r="AL34" s="32">
        <v>15408.909</v>
      </c>
      <c r="AM34" s="32">
        <v>19018.979298035341</v>
      </c>
      <c r="AN34" s="32">
        <v>20147.117610313126</v>
      </c>
      <c r="AO34" s="32">
        <v>20277.693576953046</v>
      </c>
      <c r="AP34" s="32">
        <v>19306.228493493436</v>
      </c>
      <c r="AQ34" s="32">
        <v>18666.4984182806</v>
      </c>
      <c r="AR34" s="32">
        <v>18161.88744478779</v>
      </c>
      <c r="AS34" s="32">
        <v>17694.655531773773</v>
      </c>
      <c r="AT34" s="32">
        <v>17248.809391110801</v>
      </c>
      <c r="AU34" s="32">
        <v>16813.590825380274</v>
      </c>
      <c r="AV34" s="32">
        <v>16411.904644508995</v>
      </c>
    </row>
    <row r="35" spans="1:48" x14ac:dyDescent="0.25">
      <c r="A35" s="1"/>
      <c r="B35" s="47" t="s">
        <v>86</v>
      </c>
      <c r="C35" s="32"/>
      <c r="D35" s="32">
        <v>0</v>
      </c>
      <c r="E35" s="32">
        <v>0</v>
      </c>
      <c r="F35" s="32">
        <v>4306.4859999999999</v>
      </c>
      <c r="G35" s="32">
        <v>4371.9399999999996</v>
      </c>
      <c r="H35" s="32">
        <v>4294.5309999999999</v>
      </c>
      <c r="I35" s="32">
        <v>4080.6759999999999</v>
      </c>
      <c r="J35" s="32">
        <v>3965.6350000000002</v>
      </c>
      <c r="K35" s="32">
        <v>4285.4790000000003</v>
      </c>
      <c r="L35" s="32">
        <v>4025.9029999999998</v>
      </c>
      <c r="M35" s="32">
        <v>4520.982</v>
      </c>
      <c r="N35" s="32">
        <v>4947.7070000000003</v>
      </c>
      <c r="O35" s="32">
        <v>4915.47</v>
      </c>
      <c r="P35" s="32">
        <v>4809.88</v>
      </c>
      <c r="Q35" s="32">
        <v>5617.6790000000001</v>
      </c>
      <c r="R35" s="32">
        <v>5643.9009999999998</v>
      </c>
      <c r="S35" s="32">
        <v>6089.4480000000003</v>
      </c>
      <c r="T35" s="32">
        <v>6246.5609999999997</v>
      </c>
      <c r="U35" s="32">
        <v>6318.4719999999998</v>
      </c>
      <c r="V35" s="32">
        <v>6239.7950000000001</v>
      </c>
      <c r="W35" s="32">
        <v>5546.5770000000002</v>
      </c>
      <c r="X35" s="32">
        <v>6533.5209999999997</v>
      </c>
      <c r="Y35" s="32">
        <v>7581.2839999999997</v>
      </c>
      <c r="Z35" s="32">
        <v>7779.8869999999997</v>
      </c>
      <c r="AA35" s="32">
        <v>7693.4639999999999</v>
      </c>
      <c r="AB35" s="32">
        <v>9036.0239999999994</v>
      </c>
      <c r="AC35" s="32">
        <v>8839.3909999999996</v>
      </c>
      <c r="AD35" s="32">
        <v>7863.616</v>
      </c>
      <c r="AE35" s="32">
        <v>8334.0229999999992</v>
      </c>
      <c r="AF35" s="32">
        <v>8285.9140000000007</v>
      </c>
      <c r="AG35" s="32">
        <v>8437.84</v>
      </c>
      <c r="AH35" s="32">
        <v>8335.0210000000006</v>
      </c>
      <c r="AI35" s="32">
        <v>9854.9650000000001</v>
      </c>
      <c r="AJ35" s="32">
        <v>11720.365</v>
      </c>
      <c r="AK35" s="32">
        <v>13718.058000000001</v>
      </c>
      <c r="AL35" s="32">
        <v>14784.251</v>
      </c>
      <c r="AM35" s="32">
        <v>18327.555647219764</v>
      </c>
      <c r="AN35" s="32">
        <v>19492.54529635566</v>
      </c>
      <c r="AO35" s="32">
        <v>19577.005012261838</v>
      </c>
      <c r="AP35" s="32">
        <v>18591.792365132897</v>
      </c>
      <c r="AQ35" s="32">
        <v>17925.092636800673</v>
      </c>
      <c r="AR35" s="32">
        <v>17390.78139784596</v>
      </c>
      <c r="AS35" s="32">
        <v>16894.01694361206</v>
      </c>
      <c r="AT35" s="32">
        <v>16425.006346059457</v>
      </c>
      <c r="AU35" s="32">
        <v>15965.527556911375</v>
      </c>
      <c r="AV35" s="32">
        <v>15539.340665124408</v>
      </c>
    </row>
    <row r="36" spans="1:48" x14ac:dyDescent="0.25">
      <c r="A36" s="1"/>
      <c r="B36" s="47" t="s">
        <v>87</v>
      </c>
      <c r="C36" s="32"/>
      <c r="D36" s="32">
        <v>320.92</v>
      </c>
      <c r="E36" s="32">
        <v>321.34100000000001</v>
      </c>
      <c r="F36" s="32">
        <v>271.86700000000002</v>
      </c>
      <c r="G36" s="32">
        <v>280.37400000000002</v>
      </c>
      <c r="H36" s="32">
        <v>254.059</v>
      </c>
      <c r="I36" s="32">
        <v>236.6</v>
      </c>
      <c r="J36" s="32">
        <v>330.82799999999997</v>
      </c>
      <c r="K36" s="32">
        <v>414.83499999999998</v>
      </c>
      <c r="L36" s="32">
        <v>249.28200000000001</v>
      </c>
      <c r="M36" s="32">
        <v>227.04</v>
      </c>
      <c r="N36" s="32">
        <v>310</v>
      </c>
      <c r="O36" s="32">
        <v>294.13499999999999</v>
      </c>
      <c r="P36" s="32">
        <v>228.721</v>
      </c>
      <c r="Q36" s="32">
        <v>251.84</v>
      </c>
      <c r="R36" s="32">
        <v>378.83199999999999</v>
      </c>
      <c r="S36" s="32">
        <v>398.98700000000002</v>
      </c>
      <c r="T36" s="32">
        <v>374.31099999999998</v>
      </c>
      <c r="U36" s="32">
        <v>407.04700000000003</v>
      </c>
      <c r="V36" s="32">
        <v>399.00400000000002</v>
      </c>
      <c r="W36" s="32">
        <v>363.988</v>
      </c>
      <c r="X36" s="32">
        <v>486.26299999999998</v>
      </c>
      <c r="Y36" s="32">
        <v>633.79999999999995</v>
      </c>
      <c r="Z36" s="32">
        <v>617.43200000000002</v>
      </c>
      <c r="AA36" s="32">
        <v>589.08000000000004</v>
      </c>
      <c r="AB36" s="32">
        <v>621.36099999999999</v>
      </c>
      <c r="AC36" s="32">
        <v>469.91800000000001</v>
      </c>
      <c r="AD36" s="32">
        <v>474.16800000000001</v>
      </c>
      <c r="AE36" s="32">
        <v>541.86599999999999</v>
      </c>
      <c r="AF36" s="32">
        <v>495.31799999999998</v>
      </c>
      <c r="AG36" s="32">
        <v>519.1</v>
      </c>
      <c r="AH36" s="32">
        <v>441.36500000000001</v>
      </c>
      <c r="AI36" s="32">
        <v>811.45</v>
      </c>
      <c r="AJ36" s="32">
        <v>744.14800000000002</v>
      </c>
      <c r="AK36" s="32">
        <v>572.27599999999995</v>
      </c>
      <c r="AL36" s="32">
        <v>624.65800000000002</v>
      </c>
      <c r="AM36" s="32">
        <v>691.42365081557591</v>
      </c>
      <c r="AN36" s="32">
        <v>654.5723139574643</v>
      </c>
      <c r="AO36" s="32">
        <v>700.68856469121056</v>
      </c>
      <c r="AP36" s="32">
        <v>714.43612836053876</v>
      </c>
      <c r="AQ36" s="32">
        <v>741.40578147992824</v>
      </c>
      <c r="AR36" s="32">
        <v>771.10604694182882</v>
      </c>
      <c r="AS36" s="32">
        <v>800.63858816171307</v>
      </c>
      <c r="AT36" s="32">
        <v>823.80304505134461</v>
      </c>
      <c r="AU36" s="32">
        <v>848.06326846889999</v>
      </c>
      <c r="AV36" s="32">
        <v>872.56397938458701</v>
      </c>
    </row>
    <row r="37" spans="1:48" x14ac:dyDescent="0.25">
      <c r="A37" s="1"/>
      <c r="B37" s="33" t="s">
        <v>88</v>
      </c>
      <c r="C37" s="32"/>
      <c r="D37" s="32">
        <v>162.92500000000001</v>
      </c>
      <c r="E37" s="32">
        <v>141.453</v>
      </c>
      <c r="F37" s="32">
        <v>151.07400000000001</v>
      </c>
      <c r="G37" s="32">
        <v>135.255</v>
      </c>
      <c r="H37" s="32">
        <v>142.208</v>
      </c>
      <c r="I37" s="32">
        <v>143.41800000000001</v>
      </c>
      <c r="J37" s="32">
        <v>168.27</v>
      </c>
      <c r="K37" s="32">
        <v>162.68799999999999</v>
      </c>
      <c r="L37" s="32">
        <v>191.39400000000001</v>
      </c>
      <c r="M37" s="32">
        <v>195.02</v>
      </c>
      <c r="N37" s="32">
        <v>177.24799999999999</v>
      </c>
      <c r="O37" s="32">
        <v>231.85499999999999</v>
      </c>
      <c r="P37" s="32">
        <v>236.22300000000001</v>
      </c>
      <c r="Q37" s="32">
        <v>254.28</v>
      </c>
      <c r="R37" s="32">
        <v>339.57</v>
      </c>
      <c r="S37" s="32">
        <v>328.42500000000001</v>
      </c>
      <c r="T37" s="32">
        <v>296.41800000000001</v>
      </c>
      <c r="U37" s="32">
        <v>419.96800000000002</v>
      </c>
      <c r="V37" s="32">
        <v>454.35599999999999</v>
      </c>
      <c r="W37" s="32">
        <v>346.78</v>
      </c>
      <c r="X37" s="32">
        <v>430.07799999999997</v>
      </c>
      <c r="Y37" s="32">
        <v>540.54</v>
      </c>
      <c r="Z37" s="32">
        <v>516.79999999999995</v>
      </c>
      <c r="AA37" s="32">
        <v>590.24400000000003</v>
      </c>
      <c r="AB37" s="32">
        <v>744.24</v>
      </c>
      <c r="AC37" s="32">
        <v>534.71600000000001</v>
      </c>
      <c r="AD37" s="32">
        <v>530.4</v>
      </c>
      <c r="AE37" s="32">
        <v>588.96500000000003</v>
      </c>
      <c r="AF37" s="32">
        <v>565.029</v>
      </c>
      <c r="AG37" s="32">
        <v>665.7</v>
      </c>
      <c r="AH37" s="32">
        <v>686.22299999999996</v>
      </c>
      <c r="AI37" s="32">
        <v>694.45</v>
      </c>
      <c r="AJ37" s="32">
        <v>1003.347</v>
      </c>
      <c r="AK37" s="32">
        <v>794.94200000000001</v>
      </c>
      <c r="AL37" s="32">
        <v>914.00400000000002</v>
      </c>
      <c r="AM37" s="32">
        <v>1001.5338877794626</v>
      </c>
      <c r="AN37" s="32">
        <v>1056.9635504437231</v>
      </c>
      <c r="AO37" s="32">
        <v>1060.9536939553134</v>
      </c>
      <c r="AP37" s="32">
        <v>1064.5729210708785</v>
      </c>
      <c r="AQ37" s="32">
        <v>1096.4229678204783</v>
      </c>
      <c r="AR37" s="32">
        <v>1138.5261016144191</v>
      </c>
      <c r="AS37" s="32">
        <v>1176.4330556077041</v>
      </c>
      <c r="AT37" s="32">
        <v>1220.4161892991804</v>
      </c>
      <c r="AU37" s="32">
        <v>1268.1515165021021</v>
      </c>
      <c r="AV37" s="32">
        <v>1315.9071442866712</v>
      </c>
    </row>
    <row r="38" spans="1:48" x14ac:dyDescent="0.25">
      <c r="A38" s="1"/>
      <c r="B38" s="33" t="s">
        <v>89</v>
      </c>
      <c r="C38" s="32"/>
      <c r="D38" s="32">
        <v>24.17</v>
      </c>
      <c r="E38" s="32">
        <v>21.29</v>
      </c>
      <c r="F38" s="32">
        <v>19.446000000000002</v>
      </c>
      <c r="G38" s="32">
        <v>23.715</v>
      </c>
      <c r="H38" s="32">
        <v>26.614999999999998</v>
      </c>
      <c r="I38" s="32">
        <v>32.218000000000004</v>
      </c>
      <c r="J38" s="32">
        <v>37.338000000000001</v>
      </c>
      <c r="K38" s="32">
        <v>37.244</v>
      </c>
      <c r="L38" s="32">
        <v>39.427</v>
      </c>
      <c r="M38" s="32">
        <v>43.268000000000001</v>
      </c>
      <c r="N38" s="32">
        <v>38.979999999999997</v>
      </c>
      <c r="O38" s="32">
        <v>37.290999999999997</v>
      </c>
      <c r="P38" s="32">
        <v>26.907</v>
      </c>
      <c r="Q38" s="32">
        <v>43.689</v>
      </c>
      <c r="R38" s="32">
        <v>45.320999999999998</v>
      </c>
      <c r="S38" s="32">
        <v>37.171999999999997</v>
      </c>
      <c r="T38" s="32">
        <v>42.223999999999997</v>
      </c>
      <c r="U38" s="32">
        <v>59.295000000000002</v>
      </c>
      <c r="V38" s="32">
        <v>55.244999999999997</v>
      </c>
      <c r="W38" s="32">
        <v>42.484999999999999</v>
      </c>
      <c r="X38" s="32">
        <v>48.421999999999997</v>
      </c>
      <c r="Y38" s="32">
        <v>54.548000000000002</v>
      </c>
      <c r="Z38" s="32">
        <v>53.753999999999998</v>
      </c>
      <c r="AA38" s="32">
        <v>50.874000000000002</v>
      </c>
      <c r="AB38" s="32">
        <v>73.664000000000001</v>
      </c>
      <c r="AC38" s="32">
        <v>115.229</v>
      </c>
      <c r="AD38" s="32">
        <v>51.656999999999996</v>
      </c>
      <c r="AE38" s="32">
        <v>58.036000000000001</v>
      </c>
      <c r="AF38" s="32">
        <v>93.332999999999998</v>
      </c>
      <c r="AG38" s="32">
        <v>63.515000000000001</v>
      </c>
      <c r="AH38" s="32">
        <v>81.221999999999994</v>
      </c>
      <c r="AI38" s="32">
        <v>76.661000000000001</v>
      </c>
      <c r="AJ38" s="32">
        <v>201.21700000000001</v>
      </c>
      <c r="AK38" s="32">
        <v>191.13499999999999</v>
      </c>
      <c r="AL38" s="32">
        <v>216.56399999999999</v>
      </c>
      <c r="AM38" s="32">
        <v>272.71467856898295</v>
      </c>
      <c r="AN38" s="32">
        <v>182.40274097370244</v>
      </c>
      <c r="AO38" s="32">
        <v>163.09492705299922</v>
      </c>
      <c r="AP38" s="32">
        <v>171.2723655731551</v>
      </c>
      <c r="AQ38" s="32">
        <v>168.29857880064139</v>
      </c>
      <c r="AR38" s="32">
        <v>167.00955261612063</v>
      </c>
      <c r="AS38" s="32">
        <v>165.46867694594226</v>
      </c>
      <c r="AT38" s="32">
        <v>165.28339430847575</v>
      </c>
      <c r="AU38" s="32">
        <v>165.69926746735339</v>
      </c>
      <c r="AV38" s="32">
        <v>165.49369359480559</v>
      </c>
    </row>
    <row r="39" spans="1:48" x14ac:dyDescent="0.25">
      <c r="A39" s="1"/>
      <c r="B39" s="47" t="s">
        <v>90</v>
      </c>
      <c r="C39" s="32"/>
      <c r="D39" s="32">
        <v>18.347999999999999</v>
      </c>
      <c r="E39" s="32">
        <v>15.494999999999999</v>
      </c>
      <c r="F39" s="32">
        <v>11.330000000000002</v>
      </c>
      <c r="G39" s="32">
        <v>12.275</v>
      </c>
      <c r="H39" s="32">
        <v>11.029</v>
      </c>
      <c r="I39" s="32">
        <v>11.89</v>
      </c>
      <c r="J39" s="32">
        <v>15.068</v>
      </c>
      <c r="K39" s="32">
        <v>15.225</v>
      </c>
      <c r="L39" s="32">
        <v>15.269000000000002</v>
      </c>
      <c r="M39" s="32">
        <v>13.47</v>
      </c>
      <c r="N39" s="32">
        <v>13.523</v>
      </c>
      <c r="O39" s="32">
        <v>13.589</v>
      </c>
      <c r="P39" s="32">
        <v>12.163</v>
      </c>
      <c r="Q39" s="32">
        <v>0</v>
      </c>
      <c r="R39" s="32">
        <v>0</v>
      </c>
      <c r="S39" s="32">
        <v>0</v>
      </c>
      <c r="T39" s="32">
        <v>0</v>
      </c>
      <c r="U39" s="32">
        <v>0</v>
      </c>
      <c r="V39" s="32">
        <v>42.954999999999998</v>
      </c>
      <c r="W39" s="32">
        <v>30.571999999999999</v>
      </c>
      <c r="X39" s="32">
        <v>33.56</v>
      </c>
      <c r="Y39" s="32">
        <v>38.003999999999998</v>
      </c>
      <c r="Z39" s="32">
        <v>38.563000000000002</v>
      </c>
      <c r="AA39" s="32">
        <v>39.210999999999999</v>
      </c>
      <c r="AB39" s="32">
        <v>61.646999999999998</v>
      </c>
      <c r="AC39" s="32">
        <v>102.843</v>
      </c>
      <c r="AD39" s="32">
        <v>39.518999999999998</v>
      </c>
      <c r="AE39" s="32">
        <v>48.838000000000001</v>
      </c>
      <c r="AF39" s="32">
        <v>85.543999999999997</v>
      </c>
      <c r="AG39" s="32">
        <v>54.875</v>
      </c>
      <c r="AH39" s="32">
        <v>71.725999999999999</v>
      </c>
      <c r="AI39" s="32">
        <v>65.001999999999995</v>
      </c>
      <c r="AJ39" s="32">
        <v>186.62200000000001</v>
      </c>
      <c r="AK39" s="32">
        <v>177.911</v>
      </c>
      <c r="AL39" s="32">
        <v>209.38900000000001</v>
      </c>
      <c r="AM39" s="32">
        <v>263.44377835724617</v>
      </c>
      <c r="AN39" s="32">
        <v>172.5536425837511</v>
      </c>
      <c r="AO39" s="32">
        <v>152.78521756053718</v>
      </c>
      <c r="AP39" s="32">
        <v>160.44637468958888</v>
      </c>
      <c r="AQ39" s="32">
        <v>156.90727735275894</v>
      </c>
      <c r="AR39" s="32">
        <v>155.06988645727392</v>
      </c>
      <c r="AS39" s="32">
        <v>153.00827048699739</v>
      </c>
      <c r="AT39" s="32">
        <v>152.28604360794333</v>
      </c>
      <c r="AU39" s="32">
        <v>152.15624802032639</v>
      </c>
      <c r="AV39" s="32">
        <v>151.43064776542371</v>
      </c>
    </row>
    <row r="40" spans="1:48" x14ac:dyDescent="0.25">
      <c r="A40" s="1"/>
      <c r="B40" s="47" t="s">
        <v>91</v>
      </c>
      <c r="C40" s="32"/>
      <c r="D40" s="32">
        <v>3.7839999999999998</v>
      </c>
      <c r="E40" s="32">
        <v>4.8940000000000001</v>
      </c>
      <c r="F40" s="32">
        <v>7.24</v>
      </c>
      <c r="G40" s="32">
        <v>10.577999999999999</v>
      </c>
      <c r="H40" s="32">
        <v>14.448</v>
      </c>
      <c r="I40" s="32">
        <v>19.712</v>
      </c>
      <c r="J40" s="32">
        <v>21.56</v>
      </c>
      <c r="K40" s="32">
        <v>21.422999999999998</v>
      </c>
      <c r="L40" s="32">
        <v>0</v>
      </c>
      <c r="M40" s="32">
        <v>0</v>
      </c>
      <c r="N40" s="32">
        <v>0</v>
      </c>
      <c r="O40" s="32">
        <v>0</v>
      </c>
      <c r="P40" s="32">
        <v>0</v>
      </c>
      <c r="Q40" s="32">
        <v>0</v>
      </c>
      <c r="R40" s="32">
        <v>0</v>
      </c>
      <c r="S40" s="32">
        <v>0</v>
      </c>
      <c r="T40" s="32">
        <v>0</v>
      </c>
      <c r="U40" s="32">
        <v>0</v>
      </c>
      <c r="V40" s="32">
        <v>12.272</v>
      </c>
      <c r="W40" s="32">
        <v>11.898999999999999</v>
      </c>
      <c r="X40" s="32">
        <v>14.843</v>
      </c>
      <c r="Y40" s="32">
        <v>16.524999999999999</v>
      </c>
      <c r="Z40" s="32">
        <v>15.172000000000001</v>
      </c>
      <c r="AA40" s="32">
        <v>11.638</v>
      </c>
      <c r="AB40" s="32">
        <v>11.99</v>
      </c>
      <c r="AC40" s="32">
        <v>12.356</v>
      </c>
      <c r="AD40" s="32">
        <v>12.112</v>
      </c>
      <c r="AE40" s="32">
        <v>9.1820000000000004</v>
      </c>
      <c r="AF40" s="32">
        <v>7.774</v>
      </c>
      <c r="AG40" s="32">
        <v>8.6150000000000002</v>
      </c>
      <c r="AH40" s="32">
        <v>9.4789999999999992</v>
      </c>
      <c r="AI40" s="32">
        <v>11.648</v>
      </c>
      <c r="AJ40" s="32">
        <v>14.532999999999999</v>
      </c>
      <c r="AK40" s="32">
        <v>13.177</v>
      </c>
      <c r="AL40" s="32">
        <v>7.157</v>
      </c>
      <c r="AM40" s="32">
        <v>9.2404329339620794</v>
      </c>
      <c r="AN40" s="32">
        <v>9.8113432800392619</v>
      </c>
      <c r="AO40" s="32">
        <v>10.266229665986323</v>
      </c>
      <c r="AP40" s="32">
        <v>10.777599032629034</v>
      </c>
      <c r="AQ40" s="32">
        <v>11.338697107940202</v>
      </c>
      <c r="AR40" s="32">
        <v>11.88368459381554</v>
      </c>
      <c r="AS40" s="32">
        <v>12.401793268262223</v>
      </c>
      <c r="AT40" s="32">
        <v>12.936562834384285</v>
      </c>
      <c r="AU40" s="32">
        <v>13.480469159575861</v>
      </c>
      <c r="AV40" s="32">
        <v>13.99920464831248</v>
      </c>
    </row>
    <row r="41" spans="1:48" x14ac:dyDescent="0.25">
      <c r="A41" s="1"/>
      <c r="B41" s="47" t="s">
        <v>92</v>
      </c>
      <c r="C41" s="32"/>
      <c r="D41" s="32">
        <v>2.0380000000000038</v>
      </c>
      <c r="E41" s="32">
        <v>0.9009999999999998</v>
      </c>
      <c r="F41" s="32">
        <v>0.87600000000000122</v>
      </c>
      <c r="G41" s="32">
        <v>0.86199999999999832</v>
      </c>
      <c r="H41" s="32">
        <v>1.1379999999999981</v>
      </c>
      <c r="I41" s="32">
        <v>0.61600000000000321</v>
      </c>
      <c r="J41" s="32">
        <v>0.71000000000000085</v>
      </c>
      <c r="K41" s="32">
        <v>0.59600000000000364</v>
      </c>
      <c r="L41" s="32">
        <v>24.157999999999998</v>
      </c>
      <c r="M41" s="32">
        <v>29.798000000000002</v>
      </c>
      <c r="N41" s="32">
        <v>25.456999999999997</v>
      </c>
      <c r="O41" s="32">
        <v>23.701999999999998</v>
      </c>
      <c r="P41" s="32">
        <v>14.744</v>
      </c>
      <c r="Q41" s="32">
        <v>43.689</v>
      </c>
      <c r="R41" s="32">
        <v>45.320999999999998</v>
      </c>
      <c r="S41" s="32">
        <v>37.171999999999997</v>
      </c>
      <c r="T41" s="32">
        <v>42.223999999999997</v>
      </c>
      <c r="U41" s="32">
        <v>59.295000000000002</v>
      </c>
      <c r="V41" s="32">
        <v>1.8000000000000682E-2</v>
      </c>
      <c r="W41" s="32">
        <v>1.4000000000002899E-2</v>
      </c>
      <c r="X41" s="32">
        <v>1.8999999999991246E-2</v>
      </c>
      <c r="Y41" s="32">
        <v>1.9000000000005457E-2</v>
      </c>
      <c r="Z41" s="32">
        <v>1.8999999999998352E-2</v>
      </c>
      <c r="AA41" s="32">
        <v>2.5000000000005684E-2</v>
      </c>
      <c r="AB41" s="32">
        <v>2.7000000000001023E-2</v>
      </c>
      <c r="AC41" s="32">
        <v>3.0000000000001137E-2</v>
      </c>
      <c r="AD41" s="32">
        <v>2.5999999999996248E-2</v>
      </c>
      <c r="AE41" s="32">
        <v>1.5999999999998238E-2</v>
      </c>
      <c r="AF41" s="32">
        <v>1.5000000000000568E-2</v>
      </c>
      <c r="AG41" s="32">
        <v>2.4999999999998579E-2</v>
      </c>
      <c r="AH41" s="32">
        <v>1.6999999999995907E-2</v>
      </c>
      <c r="AI41" s="32">
        <v>1.1000000000009891E-2</v>
      </c>
      <c r="AJ41" s="32">
        <v>6.2000000000011823E-2</v>
      </c>
      <c r="AK41" s="32">
        <v>4.6999999999997044E-2</v>
      </c>
      <c r="AL41" s="32">
        <v>1.799999999997226E-2</v>
      </c>
      <c r="AM41" s="32">
        <v>3.0467277774703261E-2</v>
      </c>
      <c r="AN41" s="32">
        <v>3.7755109912060991E-2</v>
      </c>
      <c r="AO41" s="32">
        <v>4.3479826475743888E-2</v>
      </c>
      <c r="AP41" s="32">
        <v>4.8391850937185232E-2</v>
      </c>
      <c r="AQ41" s="32">
        <v>5.2604339942274869E-2</v>
      </c>
      <c r="AR41" s="32">
        <v>5.5981565031175684E-2</v>
      </c>
      <c r="AS41" s="32">
        <v>5.8613190682641481E-2</v>
      </c>
      <c r="AT41" s="32">
        <v>6.0787866148129144E-2</v>
      </c>
      <c r="AU41" s="32">
        <v>6.255028745116098E-2</v>
      </c>
      <c r="AV41" s="32">
        <v>6.3841181069403286E-2</v>
      </c>
    </row>
    <row r="42" spans="1:48" x14ac:dyDescent="0.25">
      <c r="A42" s="1"/>
      <c r="B42" s="33" t="s">
        <v>93</v>
      </c>
      <c r="C42" s="32"/>
      <c r="D42" s="32">
        <v>28.920999999999609</v>
      </c>
      <c r="E42" s="32">
        <v>31.607000000000362</v>
      </c>
      <c r="F42" s="32">
        <v>38.391000000000048</v>
      </c>
      <c r="G42" s="32">
        <v>37.997999999999848</v>
      </c>
      <c r="H42" s="32">
        <v>31.82199999999953</v>
      </c>
      <c r="I42" s="32">
        <v>29.454000000000136</v>
      </c>
      <c r="J42" s="32">
        <v>23.774000000000505</v>
      </c>
      <c r="K42" s="32">
        <v>23.164999999999765</v>
      </c>
      <c r="L42" s="32">
        <v>24.39400000000014</v>
      </c>
      <c r="M42" s="32">
        <v>24.683000000000447</v>
      </c>
      <c r="N42" s="32">
        <v>23.583999999999911</v>
      </c>
      <c r="O42" s="32">
        <v>20.640999999999366</v>
      </c>
      <c r="P42" s="32">
        <v>16.57399999999971</v>
      </c>
      <c r="Q42" s="32">
        <v>22.167999999999715</v>
      </c>
      <c r="R42" s="32">
        <v>23.493000000000023</v>
      </c>
      <c r="S42" s="32">
        <v>23.591999999999388</v>
      </c>
      <c r="T42" s="32">
        <v>24.957999999999451</v>
      </c>
      <c r="U42" s="32">
        <v>27.209999999999937</v>
      </c>
      <c r="V42" s="32">
        <v>61.879999999999775</v>
      </c>
      <c r="W42" s="32">
        <v>68.407000000000508</v>
      </c>
      <c r="X42" s="32">
        <v>64.411000000000087</v>
      </c>
      <c r="Y42" s="32">
        <v>66.648999999999205</v>
      </c>
      <c r="Z42" s="32">
        <v>66.707000000000477</v>
      </c>
      <c r="AA42" s="32">
        <v>62.385000000000581</v>
      </c>
      <c r="AB42" s="32">
        <v>63.534000000000091</v>
      </c>
      <c r="AC42" s="32">
        <v>58.664000000000371</v>
      </c>
      <c r="AD42" s="32">
        <v>55.608000000000899</v>
      </c>
      <c r="AE42" s="32">
        <v>55.220000000001335</v>
      </c>
      <c r="AF42" s="32">
        <v>49.633000000000806</v>
      </c>
      <c r="AG42" s="32">
        <v>51.281999999999343</v>
      </c>
      <c r="AH42" s="32">
        <v>55.357999999999933</v>
      </c>
      <c r="AI42" s="32">
        <v>55.351999999999691</v>
      </c>
      <c r="AJ42" s="32">
        <v>52.628999999999309</v>
      </c>
      <c r="AK42" s="32">
        <v>55.64899999999875</v>
      </c>
      <c r="AL42" s="32">
        <v>58.198999999999813</v>
      </c>
      <c r="AM42" s="32">
        <v>58.933393808103204</v>
      </c>
      <c r="AN42" s="32">
        <v>50.827528198448022</v>
      </c>
      <c r="AO42" s="32">
        <v>51.566666860679817</v>
      </c>
      <c r="AP42" s="32">
        <v>50.167682750449387</v>
      </c>
      <c r="AQ42" s="32">
        <v>50.898291544163911</v>
      </c>
      <c r="AR42" s="32">
        <v>50.537669121248612</v>
      </c>
      <c r="AS42" s="32">
        <v>50.423677530204102</v>
      </c>
      <c r="AT42" s="32">
        <v>47.460753625431764</v>
      </c>
      <c r="AU42" s="32">
        <v>44.572420596903967</v>
      </c>
      <c r="AV42" s="32">
        <v>41.902710291629589</v>
      </c>
    </row>
    <row r="43" spans="1:48" ht="15.75" thickBot="1" x14ac:dyDescent="0.3">
      <c r="A43" s="1"/>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row>
  </sheetData>
  <sheetProtection sheet="1" objects="1" scenarios="1"/>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V90"/>
  <sheetViews>
    <sheetView zoomScaleNormal="100" workbookViewId="0">
      <pane xSplit="3" ySplit="2" topLeftCell="AB3" activePane="bottomRight" state="frozen"/>
      <selection activeCell="AT1" sqref="AT1:AU2"/>
      <selection pane="topRight" activeCell="AT1" sqref="AT1:AU2"/>
      <selection pane="bottomLeft" activeCell="AT1" sqref="AT1:AU2"/>
      <selection pane="bottomRight" activeCell="AD95" sqref="AD95"/>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8" t="s">
        <v>6</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row>
    <row r="2" spans="1:48" x14ac:dyDescent="0.25">
      <c r="B2" s="15" t="str">
        <f>+TOC!A90&amp;" Direct Government Payments and Programs"</f>
        <v>Kansas Direct Government Payments and Programs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x14ac:dyDescent="0.25">
      <c r="A3" s="1"/>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25">
      <c r="A4" s="1"/>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row>
    <row r="5" spans="1:48" x14ac:dyDescent="0.25">
      <c r="A5" s="1"/>
      <c r="B5" s="15" t="str">
        <f>+TOC!A90&amp;" Direct Government Payments"</f>
        <v>Kansas Direct Government Payments</v>
      </c>
      <c r="C5" s="16"/>
      <c r="D5" s="15">
        <v>1990</v>
      </c>
      <c r="E5" s="15">
        <v>1991</v>
      </c>
      <c r="F5" s="15">
        <v>1992</v>
      </c>
      <c r="G5" s="15">
        <v>1993</v>
      </c>
      <c r="H5" s="15">
        <v>1994</v>
      </c>
      <c r="I5" s="15">
        <v>1995</v>
      </c>
      <c r="J5" s="15">
        <v>1996</v>
      </c>
      <c r="K5" s="15">
        <v>1997</v>
      </c>
      <c r="L5" s="15">
        <v>1998</v>
      </c>
      <c r="M5" s="15">
        <v>1999</v>
      </c>
      <c r="N5" s="15">
        <v>2000</v>
      </c>
      <c r="O5" s="15">
        <v>2001</v>
      </c>
      <c r="P5" s="15">
        <v>2002</v>
      </c>
      <c r="Q5" s="15">
        <v>2003</v>
      </c>
      <c r="R5" s="15">
        <v>2004</v>
      </c>
      <c r="S5" s="15">
        <v>2005</v>
      </c>
      <c r="T5" s="15">
        <v>2006</v>
      </c>
      <c r="U5" s="15">
        <v>2007</v>
      </c>
      <c r="V5" s="15">
        <v>2008</v>
      </c>
      <c r="W5" s="15">
        <v>2009</v>
      </c>
      <c r="X5" s="15">
        <v>2010</v>
      </c>
      <c r="Y5" s="15">
        <v>2011</v>
      </c>
      <c r="Z5" s="15">
        <v>2012</v>
      </c>
      <c r="AA5" s="15">
        <v>2013</v>
      </c>
      <c r="AB5" s="15">
        <v>2014</v>
      </c>
      <c r="AC5" s="15">
        <v>2015</v>
      </c>
      <c r="AD5" s="15">
        <v>2016</v>
      </c>
      <c r="AE5" s="15">
        <v>2017</v>
      </c>
      <c r="AF5" s="15">
        <v>2018</v>
      </c>
      <c r="AG5" s="15">
        <v>2019</v>
      </c>
      <c r="AH5" s="15">
        <v>2020</v>
      </c>
      <c r="AI5" s="15">
        <v>2021</v>
      </c>
      <c r="AJ5" s="15">
        <v>2022</v>
      </c>
      <c r="AK5" s="15">
        <v>2023</v>
      </c>
      <c r="AL5" s="15">
        <v>2024</v>
      </c>
      <c r="AM5" s="15">
        <v>2025</v>
      </c>
      <c r="AN5" s="15">
        <v>2026</v>
      </c>
      <c r="AO5" s="15">
        <v>2027</v>
      </c>
      <c r="AP5" s="15">
        <v>2028</v>
      </c>
      <c r="AQ5" s="15">
        <v>2029</v>
      </c>
      <c r="AR5" s="15">
        <v>2030</v>
      </c>
      <c r="AS5" s="15">
        <v>2031</v>
      </c>
      <c r="AT5" s="15">
        <v>2032</v>
      </c>
      <c r="AU5" s="15">
        <v>2033</v>
      </c>
      <c r="AV5" s="15">
        <v>2034</v>
      </c>
    </row>
    <row r="6" spans="1:48" ht="15.75" thickBot="1" x14ac:dyDescent="0.3">
      <c r="A6" s="1"/>
      <c r="B6" s="19"/>
      <c r="C6" s="20"/>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48" x14ac:dyDescent="0.25">
      <c r="A7" s="1"/>
      <c r="B7" s="30" t="s">
        <v>76</v>
      </c>
      <c r="C7" s="3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row>
    <row r="8" spans="1:48" x14ac:dyDescent="0.25">
      <c r="A8" s="1"/>
      <c r="B8" s="45" t="s">
        <v>94</v>
      </c>
      <c r="C8" s="48"/>
      <c r="D8" s="35">
        <v>834.74599999999998</v>
      </c>
      <c r="E8" s="35">
        <v>697.89499999999998</v>
      </c>
      <c r="F8" s="35">
        <v>592.14499999999998</v>
      </c>
      <c r="G8" s="35">
        <v>783.96299999999997</v>
      </c>
      <c r="H8" s="35">
        <v>467.53199999999998</v>
      </c>
      <c r="I8" s="35">
        <v>422.226</v>
      </c>
      <c r="J8" s="35">
        <v>554.98800000000006</v>
      </c>
      <c r="K8" s="35">
        <v>529.78599999999994</v>
      </c>
      <c r="L8" s="35">
        <v>879.85299999999995</v>
      </c>
      <c r="M8" s="35">
        <v>1401.2860000000001</v>
      </c>
      <c r="N8" s="35">
        <v>1233.895</v>
      </c>
      <c r="O8" s="35">
        <v>1068.8150000000001</v>
      </c>
      <c r="P8" s="35">
        <v>456.61900000000003</v>
      </c>
      <c r="Q8" s="35">
        <v>807.77</v>
      </c>
      <c r="R8" s="35">
        <v>642.45699999999999</v>
      </c>
      <c r="S8" s="35">
        <v>1083.4280000000001</v>
      </c>
      <c r="T8" s="35">
        <v>648.12699999999995</v>
      </c>
      <c r="U8" s="35">
        <v>518.53800000000001</v>
      </c>
      <c r="V8" s="35">
        <v>647.57100000000003</v>
      </c>
      <c r="W8" s="35">
        <v>474.66500000000002</v>
      </c>
      <c r="X8" s="35">
        <v>631.79999999999995</v>
      </c>
      <c r="Y8" s="35">
        <v>542.80600000000004</v>
      </c>
      <c r="Z8" s="35">
        <v>518.58900000000006</v>
      </c>
      <c r="AA8" s="35">
        <v>697.62900000000002</v>
      </c>
      <c r="AB8" s="35">
        <v>665.46600000000001</v>
      </c>
      <c r="AC8" s="35">
        <v>531.76599999999996</v>
      </c>
      <c r="AD8" s="35">
        <v>598.26099999999997</v>
      </c>
      <c r="AE8" s="35">
        <v>621.94200000000001</v>
      </c>
      <c r="AF8" s="35">
        <v>795.346</v>
      </c>
      <c r="AG8" s="35">
        <v>1409.5409999999999</v>
      </c>
      <c r="AH8" s="35">
        <v>2223.6219999999998</v>
      </c>
      <c r="AI8" s="35">
        <v>1312.7339999999999</v>
      </c>
      <c r="AJ8" s="35">
        <v>562.08399999999995</v>
      </c>
      <c r="AK8" s="35">
        <v>727.03200000000004</v>
      </c>
      <c r="AL8" s="35">
        <v>584.91899999999998</v>
      </c>
      <c r="AM8" s="35">
        <v>2797.5141408150225</v>
      </c>
      <c r="AN8" s="35">
        <v>1594.5270222143017</v>
      </c>
      <c r="AO8" s="35">
        <v>1072.0785768911733</v>
      </c>
      <c r="AP8" s="35">
        <v>745.29431574540433</v>
      </c>
      <c r="AQ8" s="35">
        <v>720.49159741494589</v>
      </c>
      <c r="AR8" s="35">
        <v>736.65477179787752</v>
      </c>
      <c r="AS8" s="35">
        <v>746.01753396959577</v>
      </c>
      <c r="AT8" s="35">
        <v>764.47582245458182</v>
      </c>
      <c r="AU8" s="35">
        <v>771.06591244973947</v>
      </c>
      <c r="AV8" s="35">
        <v>779.86229676172434</v>
      </c>
    </row>
    <row r="9" spans="1:48" x14ac:dyDescent="0.25">
      <c r="A9" s="1"/>
      <c r="B9" s="30"/>
      <c r="C9" s="48"/>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row>
    <row r="10" spans="1:48" x14ac:dyDescent="0.25">
      <c r="A10" s="1"/>
      <c r="B10" s="1" t="s">
        <v>95</v>
      </c>
      <c r="C10" s="48"/>
      <c r="D10" s="35">
        <v>0</v>
      </c>
      <c r="E10" s="35">
        <v>0</v>
      </c>
      <c r="F10" s="35">
        <v>0</v>
      </c>
      <c r="G10" s="35">
        <v>0</v>
      </c>
      <c r="H10" s="35">
        <v>0</v>
      </c>
      <c r="I10" s="35">
        <v>0</v>
      </c>
      <c r="J10" s="35">
        <v>0</v>
      </c>
      <c r="K10" s="35">
        <v>0</v>
      </c>
      <c r="L10" s="35">
        <v>0</v>
      </c>
      <c r="M10" s="35">
        <v>0</v>
      </c>
      <c r="N10" s="35">
        <v>0</v>
      </c>
      <c r="O10" s="35">
        <v>0</v>
      </c>
      <c r="P10" s="35">
        <v>0</v>
      </c>
      <c r="Q10" s="35">
        <v>0</v>
      </c>
      <c r="R10" s="35">
        <v>0</v>
      </c>
      <c r="S10" s="35">
        <v>0</v>
      </c>
      <c r="T10" s="35">
        <v>0</v>
      </c>
      <c r="U10" s="35">
        <v>0</v>
      </c>
      <c r="V10" s="35">
        <v>0</v>
      </c>
      <c r="W10" s="35">
        <v>0</v>
      </c>
      <c r="X10" s="35">
        <v>0</v>
      </c>
      <c r="Y10" s="35">
        <v>0</v>
      </c>
      <c r="Z10" s="35">
        <v>0</v>
      </c>
      <c r="AA10" s="35">
        <v>0</v>
      </c>
      <c r="AB10" s="35">
        <v>0</v>
      </c>
      <c r="AC10" s="35">
        <v>0.13400000000000001</v>
      </c>
      <c r="AD10" s="35">
        <v>106.77800000000001</v>
      </c>
      <c r="AE10" s="35">
        <v>239.792</v>
      </c>
      <c r="AF10" s="35">
        <v>145.256</v>
      </c>
      <c r="AG10" s="35">
        <v>96.201999999999998</v>
      </c>
      <c r="AH10" s="35">
        <v>421.096</v>
      </c>
      <c r="AI10" s="35">
        <v>141.33600000000001</v>
      </c>
      <c r="AJ10" s="35">
        <v>0.73199999999999998</v>
      </c>
      <c r="AK10" s="35">
        <v>0.16200000000000001</v>
      </c>
      <c r="AL10" s="35">
        <v>3.6999999999999998E-2</v>
      </c>
      <c r="AM10" s="35">
        <v>3.7219079709919431E-2</v>
      </c>
      <c r="AN10" s="35">
        <v>322.96999569409439</v>
      </c>
      <c r="AO10" s="35">
        <v>698.24307978032493</v>
      </c>
      <c r="AP10" s="35">
        <v>339.30403085093587</v>
      </c>
      <c r="AQ10" s="35">
        <v>358.22159254673875</v>
      </c>
      <c r="AR10" s="35">
        <v>353.66275693737049</v>
      </c>
      <c r="AS10" s="35">
        <v>348.49711658770389</v>
      </c>
      <c r="AT10" s="35">
        <v>361.81135942919735</v>
      </c>
      <c r="AU10" s="35">
        <v>368.27686045738994</v>
      </c>
      <c r="AV10" s="35">
        <v>376.66011967809362</v>
      </c>
    </row>
    <row r="11" spans="1:48" x14ac:dyDescent="0.25">
      <c r="A11" s="1"/>
      <c r="B11" s="1" t="s">
        <v>96</v>
      </c>
      <c r="C11" s="48"/>
      <c r="D11" s="35">
        <v>0</v>
      </c>
      <c r="E11" s="35">
        <v>0</v>
      </c>
      <c r="F11" s="35">
        <v>0</v>
      </c>
      <c r="G11" s="35">
        <v>0</v>
      </c>
      <c r="H11" s="35">
        <v>0</v>
      </c>
      <c r="I11" s="35">
        <v>0</v>
      </c>
      <c r="J11" s="35">
        <v>0</v>
      </c>
      <c r="K11" s="35">
        <v>0</v>
      </c>
      <c r="L11" s="35">
        <v>0</v>
      </c>
      <c r="M11" s="35">
        <v>0</v>
      </c>
      <c r="N11" s="35">
        <v>0</v>
      </c>
      <c r="O11" s="35">
        <v>0</v>
      </c>
      <c r="P11" s="35">
        <v>0</v>
      </c>
      <c r="Q11" s="35">
        <v>0</v>
      </c>
      <c r="R11" s="35">
        <v>0</v>
      </c>
      <c r="S11" s="35">
        <v>0</v>
      </c>
      <c r="T11" s="35">
        <v>0</v>
      </c>
      <c r="U11" s="35">
        <v>0</v>
      </c>
      <c r="V11" s="35">
        <v>0</v>
      </c>
      <c r="W11" s="35">
        <v>0</v>
      </c>
      <c r="X11" s="35">
        <v>0</v>
      </c>
      <c r="Y11" s="35">
        <v>0</v>
      </c>
      <c r="Z11" s="35">
        <v>0</v>
      </c>
      <c r="AA11" s="35">
        <v>0</v>
      </c>
      <c r="AB11" s="35">
        <v>0</v>
      </c>
      <c r="AC11" s="35">
        <v>291.74799999999999</v>
      </c>
      <c r="AD11" s="35">
        <v>265.99</v>
      </c>
      <c r="AE11" s="35">
        <v>217.96199999999999</v>
      </c>
      <c r="AF11" s="35">
        <v>146.69</v>
      </c>
      <c r="AG11" s="35">
        <v>124.416</v>
      </c>
      <c r="AH11" s="35">
        <v>31.413</v>
      </c>
      <c r="AI11" s="35">
        <v>8.1549999999999994</v>
      </c>
      <c r="AJ11" s="35">
        <v>2.194</v>
      </c>
      <c r="AK11" s="35">
        <v>82.676000000000002</v>
      </c>
      <c r="AL11" s="35">
        <v>200.18</v>
      </c>
      <c r="AM11" s="35">
        <v>218.64600551015423</v>
      </c>
      <c r="AN11" s="35">
        <v>213.9519135928208</v>
      </c>
      <c r="AO11" s="35">
        <v>79.49952941470535</v>
      </c>
      <c r="AP11" s="35">
        <v>110.46238892774423</v>
      </c>
      <c r="AQ11" s="35">
        <v>66.061211818013732</v>
      </c>
      <c r="AR11" s="35">
        <v>84.279852958612594</v>
      </c>
      <c r="AS11" s="35">
        <v>97.528503950437184</v>
      </c>
      <c r="AT11" s="35">
        <v>101.52277653819422</v>
      </c>
      <c r="AU11" s="35">
        <v>101.49797098712057</v>
      </c>
      <c r="AV11" s="35">
        <v>99.229419700964513</v>
      </c>
    </row>
    <row r="12" spans="1:48" x14ac:dyDescent="0.25">
      <c r="A12" s="1"/>
      <c r="B12" s="1" t="s">
        <v>263</v>
      </c>
      <c r="C12" s="48"/>
      <c r="D12" s="35">
        <v>0</v>
      </c>
      <c r="E12" s="35">
        <v>0</v>
      </c>
      <c r="F12" s="35">
        <v>0</v>
      </c>
      <c r="G12" s="35">
        <v>0</v>
      </c>
      <c r="H12" s="35">
        <v>0</v>
      </c>
      <c r="I12" s="35">
        <v>0</v>
      </c>
      <c r="J12" s="35">
        <v>0</v>
      </c>
      <c r="K12" s="35">
        <v>0</v>
      </c>
      <c r="L12" s="35">
        <v>0</v>
      </c>
      <c r="M12" s="35">
        <v>0</v>
      </c>
      <c r="N12" s="35">
        <v>0</v>
      </c>
      <c r="O12" s="35">
        <v>0</v>
      </c>
      <c r="P12" s="35">
        <v>5.0000000000000001E-3</v>
      </c>
      <c r="Q12" s="35">
        <v>16.808</v>
      </c>
      <c r="R12" s="35">
        <v>12.420999999999999</v>
      </c>
      <c r="S12" s="35">
        <v>139.738</v>
      </c>
      <c r="T12" s="35">
        <v>133.31800000000001</v>
      </c>
      <c r="U12" s="35">
        <v>1.0129999999999999</v>
      </c>
      <c r="V12" s="35">
        <v>0.42499999999999999</v>
      </c>
      <c r="W12" s="35">
        <v>0.84699999999999998</v>
      </c>
      <c r="X12" s="35">
        <v>0.112</v>
      </c>
      <c r="Y12" s="35">
        <v>2E-3</v>
      </c>
      <c r="Z12" s="35">
        <v>-2E-3</v>
      </c>
      <c r="AA12" s="35">
        <v>0</v>
      </c>
      <c r="AB12" s="35">
        <v>0</v>
      </c>
      <c r="AC12" s="35">
        <v>0</v>
      </c>
      <c r="AD12" s="35">
        <v>-1E-3</v>
      </c>
      <c r="AE12" s="35">
        <v>-2E-3</v>
      </c>
      <c r="AF12" s="35">
        <v>0</v>
      </c>
      <c r="AG12" s="35">
        <v>0</v>
      </c>
      <c r="AH12" s="35">
        <v>0</v>
      </c>
      <c r="AI12" s="35">
        <v>0</v>
      </c>
      <c r="AJ12" s="35">
        <v>0</v>
      </c>
      <c r="AK12" s="35">
        <v>0</v>
      </c>
      <c r="AL12" s="35">
        <v>0</v>
      </c>
      <c r="AM12" s="35">
        <v>0</v>
      </c>
      <c r="AN12" s="35">
        <v>0</v>
      </c>
      <c r="AO12" s="35">
        <v>0</v>
      </c>
      <c r="AP12" s="35">
        <v>0</v>
      </c>
      <c r="AQ12" s="35">
        <v>0</v>
      </c>
      <c r="AR12" s="35">
        <v>0</v>
      </c>
      <c r="AS12" s="35">
        <v>0</v>
      </c>
      <c r="AT12" s="35">
        <v>0</v>
      </c>
      <c r="AU12" s="35">
        <v>0</v>
      </c>
      <c r="AV12" s="35">
        <v>1</v>
      </c>
    </row>
    <row r="13" spans="1:48" x14ac:dyDescent="0.25">
      <c r="A13" s="1"/>
      <c r="B13" s="1" t="s">
        <v>97</v>
      </c>
      <c r="C13" s="48"/>
      <c r="D13" s="35">
        <v>0</v>
      </c>
      <c r="E13" s="35">
        <v>0</v>
      </c>
      <c r="F13" s="35">
        <v>0</v>
      </c>
      <c r="G13" s="35">
        <v>0</v>
      </c>
      <c r="H13" s="35">
        <v>0</v>
      </c>
      <c r="I13" s="35">
        <v>0</v>
      </c>
      <c r="J13" s="35">
        <v>0</v>
      </c>
      <c r="K13" s="35">
        <v>0</v>
      </c>
      <c r="L13" s="35">
        <v>150.22300000000001</v>
      </c>
      <c r="M13" s="35">
        <v>480.96499999999997</v>
      </c>
      <c r="N13" s="35">
        <v>306.89999999999998</v>
      </c>
      <c r="O13" s="35">
        <v>163.93199999999999</v>
      </c>
      <c r="P13" s="35">
        <v>19.558</v>
      </c>
      <c r="Q13" s="35">
        <v>52.732999999999997</v>
      </c>
      <c r="R13" s="35">
        <v>154.715</v>
      </c>
      <c r="S13" s="35">
        <v>253.06</v>
      </c>
      <c r="T13" s="35">
        <v>29.190999999999999</v>
      </c>
      <c r="U13" s="35">
        <v>1.2E-2</v>
      </c>
      <c r="V13" s="35">
        <v>5.2999999999999999E-2</v>
      </c>
      <c r="W13" s="35">
        <v>8.6999999999999994E-2</v>
      </c>
      <c r="X13" s="35">
        <v>7.5999999999999998E-2</v>
      </c>
      <c r="Y13" s="35">
        <v>0.03</v>
      </c>
      <c r="Z13" s="35">
        <v>1E-3</v>
      </c>
      <c r="AA13" s="35">
        <v>0</v>
      </c>
      <c r="AB13" s="35">
        <v>0</v>
      </c>
      <c r="AC13" s="35">
        <v>5.0000000000000001E-3</v>
      </c>
      <c r="AD13" s="35">
        <v>52.945999999999998</v>
      </c>
      <c r="AE13" s="35">
        <v>1.8839999999999999</v>
      </c>
      <c r="AF13" s="35">
        <v>-5.0000000000000001E-3</v>
      </c>
      <c r="AG13" s="35">
        <v>0</v>
      </c>
      <c r="AH13" s="35">
        <v>0.25700000000000001</v>
      </c>
      <c r="AI13" s="35">
        <v>3.4000000000000002E-2</v>
      </c>
      <c r="AJ13" s="35">
        <v>3.4000000000000002E-2</v>
      </c>
      <c r="AK13" s="35">
        <v>4.2000000000000003E-2</v>
      </c>
      <c r="AL13" s="35">
        <v>0.04</v>
      </c>
      <c r="AM13" s="35">
        <v>4.0311877200660593</v>
      </c>
      <c r="AN13" s="35">
        <v>17.740021469589877</v>
      </c>
      <c r="AO13" s="35">
        <v>15.048335659837539</v>
      </c>
      <c r="AP13" s="35">
        <v>14.085501585048545</v>
      </c>
      <c r="AQ13" s="35">
        <v>15.335765471177146</v>
      </c>
      <c r="AR13" s="35">
        <v>16.509853176841276</v>
      </c>
      <c r="AS13" s="35">
        <v>16.816430457724572</v>
      </c>
      <c r="AT13" s="35">
        <v>16.057980535200706</v>
      </c>
      <c r="AU13" s="35">
        <v>15.422992439386993</v>
      </c>
      <c r="AV13" s="35">
        <v>16.05469299656194</v>
      </c>
    </row>
    <row r="14" spans="1:48" x14ac:dyDescent="0.25">
      <c r="A14" s="1"/>
      <c r="B14" s="1" t="s">
        <v>98</v>
      </c>
      <c r="C14" s="48"/>
      <c r="D14" s="35">
        <v>0</v>
      </c>
      <c r="E14" s="35">
        <v>0</v>
      </c>
      <c r="F14" s="35">
        <v>0</v>
      </c>
      <c r="G14" s="35">
        <v>0</v>
      </c>
      <c r="H14" s="35">
        <v>0</v>
      </c>
      <c r="I14" s="35">
        <v>0</v>
      </c>
      <c r="J14" s="35">
        <v>0</v>
      </c>
      <c r="K14" s="35">
        <v>0</v>
      </c>
      <c r="L14" s="35">
        <v>0</v>
      </c>
      <c r="M14" s="35">
        <v>0</v>
      </c>
      <c r="N14" s="35">
        <v>0</v>
      </c>
      <c r="O14" s="35">
        <v>0</v>
      </c>
      <c r="P14" s="35">
        <v>0</v>
      </c>
      <c r="Q14" s="35">
        <v>0</v>
      </c>
      <c r="R14" s="35">
        <v>0</v>
      </c>
      <c r="S14" s="35">
        <v>0</v>
      </c>
      <c r="T14" s="35">
        <v>0</v>
      </c>
      <c r="U14" s="35">
        <v>0</v>
      </c>
      <c r="V14" s="35">
        <v>0</v>
      </c>
      <c r="W14" s="35">
        <v>0</v>
      </c>
      <c r="X14" s="35">
        <v>0</v>
      </c>
      <c r="Y14" s="35">
        <v>0</v>
      </c>
      <c r="Z14" s="35">
        <v>0</v>
      </c>
      <c r="AA14" s="35">
        <v>0</v>
      </c>
      <c r="AB14" s="35">
        <v>0</v>
      </c>
      <c r="AC14" s="35">
        <v>8.0000000000000002E-3</v>
      </c>
      <c r="AD14" s="35">
        <v>0.12</v>
      </c>
      <c r="AE14" s="35">
        <v>8.9999999999999993E-3</v>
      </c>
      <c r="AF14" s="35">
        <v>1.679</v>
      </c>
      <c r="AG14" s="35">
        <v>2.2879999999999998</v>
      </c>
      <c r="AH14" s="35">
        <v>1.913</v>
      </c>
      <c r="AI14" s="35">
        <v>9.1029999999999998</v>
      </c>
      <c r="AJ14" s="35">
        <v>0.88600000000000001</v>
      </c>
      <c r="AK14" s="35">
        <v>10.542</v>
      </c>
      <c r="AL14" s="35">
        <v>0.52700000000000002</v>
      </c>
      <c r="AM14" s="35">
        <v>0</v>
      </c>
      <c r="AN14" s="35">
        <v>0</v>
      </c>
      <c r="AO14" s="35">
        <v>0</v>
      </c>
      <c r="AP14" s="35">
        <v>0</v>
      </c>
      <c r="AQ14" s="35">
        <v>0</v>
      </c>
      <c r="AR14" s="35">
        <v>0</v>
      </c>
      <c r="AS14" s="35">
        <v>0</v>
      </c>
      <c r="AT14" s="35">
        <v>0</v>
      </c>
      <c r="AU14" s="35">
        <v>0</v>
      </c>
      <c r="AV14" s="35">
        <v>0</v>
      </c>
    </row>
    <row r="15" spans="1:48" x14ac:dyDescent="0.25">
      <c r="A15" s="1"/>
      <c r="B15" s="1" t="s">
        <v>99</v>
      </c>
      <c r="C15" s="48"/>
      <c r="D15" s="35">
        <v>168.149</v>
      </c>
      <c r="E15" s="35">
        <v>161.048</v>
      </c>
      <c r="F15" s="35">
        <v>157.71899999999999</v>
      </c>
      <c r="G15" s="35">
        <v>157.78899999999999</v>
      </c>
      <c r="H15" s="35">
        <v>163.08799999999999</v>
      </c>
      <c r="I15" s="35">
        <v>157.48500000000001</v>
      </c>
      <c r="J15" s="35">
        <v>153.08099999999999</v>
      </c>
      <c r="K15" s="35">
        <v>151.94200000000001</v>
      </c>
      <c r="L15" s="35">
        <v>115.61499999999999</v>
      </c>
      <c r="M15" s="35">
        <v>106.38200000000001</v>
      </c>
      <c r="N15" s="35">
        <v>101.461</v>
      </c>
      <c r="O15" s="35">
        <v>110.786</v>
      </c>
      <c r="P15" s="35">
        <v>108.13800000000001</v>
      </c>
      <c r="Q15" s="35">
        <v>111.10299999999999</v>
      </c>
      <c r="R15" s="35">
        <v>121.02</v>
      </c>
      <c r="S15" s="35">
        <v>142.63399999999999</v>
      </c>
      <c r="T15" s="35">
        <v>158.71</v>
      </c>
      <c r="U15" s="35">
        <v>165.81299999999999</v>
      </c>
      <c r="V15" s="35">
        <v>163.06</v>
      </c>
      <c r="W15" s="35">
        <v>152.173</v>
      </c>
      <c r="X15" s="35">
        <v>152.43299999999999</v>
      </c>
      <c r="Y15" s="35">
        <v>172.65199999999999</v>
      </c>
      <c r="Z15" s="35">
        <v>174.57499999999999</v>
      </c>
      <c r="AA15" s="35">
        <v>170.91300000000001</v>
      </c>
      <c r="AB15" s="35">
        <v>172.387</v>
      </c>
      <c r="AC15" s="35">
        <v>167.096</v>
      </c>
      <c r="AD15" s="35">
        <v>162.005</v>
      </c>
      <c r="AE15" s="35">
        <v>153.012</v>
      </c>
      <c r="AF15" s="35">
        <v>158.22499999999999</v>
      </c>
      <c r="AG15" s="35">
        <v>148.404</v>
      </c>
      <c r="AH15" s="35">
        <v>148.90299999999999</v>
      </c>
      <c r="AI15" s="35">
        <v>131.00299999999999</v>
      </c>
      <c r="AJ15" s="35">
        <v>124.024</v>
      </c>
      <c r="AK15" s="35">
        <v>118.65900000000001</v>
      </c>
      <c r="AL15" s="35">
        <v>130.863</v>
      </c>
      <c r="AM15" s="35">
        <v>132.22838305467559</v>
      </c>
      <c r="AN15" s="35">
        <v>135.29948077557481</v>
      </c>
      <c r="AO15" s="35">
        <v>135.6012620075789</v>
      </c>
      <c r="AP15" s="35">
        <v>137.75846879739382</v>
      </c>
      <c r="AQ15" s="35">
        <v>137.18802792066015</v>
      </c>
      <c r="AR15" s="35">
        <v>138.51721030126492</v>
      </c>
      <c r="AS15" s="35">
        <v>139.49080841825466</v>
      </c>
      <c r="AT15" s="35">
        <v>141.3987817394497</v>
      </c>
      <c r="AU15" s="35">
        <v>142.18318950190749</v>
      </c>
      <c r="AV15" s="35">
        <v>142.23323177545441</v>
      </c>
    </row>
    <row r="16" spans="1:48" x14ac:dyDescent="0.25">
      <c r="A16" s="1"/>
      <c r="B16" s="1" t="s">
        <v>100</v>
      </c>
      <c r="C16" s="48"/>
      <c r="D16" s="35">
        <v>0</v>
      </c>
      <c r="E16" s="35">
        <v>0</v>
      </c>
      <c r="F16" s="35">
        <v>0</v>
      </c>
      <c r="G16" s="35">
        <v>0</v>
      </c>
      <c r="H16" s="35">
        <v>0</v>
      </c>
      <c r="I16" s="35">
        <v>0</v>
      </c>
      <c r="J16" s="35">
        <v>0</v>
      </c>
      <c r="K16" s="35">
        <v>0</v>
      </c>
      <c r="L16" s="35">
        <v>197.816</v>
      </c>
      <c r="M16" s="35">
        <v>430.21100000000001</v>
      </c>
      <c r="N16" s="35">
        <v>442.37200000000001</v>
      </c>
      <c r="O16" s="35">
        <v>495.97399999999999</v>
      </c>
      <c r="P16" s="35">
        <v>62.533000000000001</v>
      </c>
      <c r="Q16" s="35">
        <v>227.827</v>
      </c>
      <c r="R16" s="35">
        <v>14.000999999999999</v>
      </c>
      <c r="S16" s="35">
        <v>204.316</v>
      </c>
      <c r="T16" s="35">
        <v>0.45500000000000002</v>
      </c>
      <c r="U16" s="35">
        <v>27.582000000000001</v>
      </c>
      <c r="V16" s="35">
        <v>155.09800000000001</v>
      </c>
      <c r="W16" s="35">
        <v>4.7699999999999996</v>
      </c>
      <c r="X16" s="35">
        <v>159.93799999999999</v>
      </c>
      <c r="Y16" s="35">
        <v>60.271000000000001</v>
      </c>
      <c r="Z16" s="35">
        <v>24.940999999999999</v>
      </c>
      <c r="AA16" s="35">
        <v>225.53800000000001</v>
      </c>
      <c r="AB16" s="35">
        <v>483.16300000000001</v>
      </c>
      <c r="AC16" s="35">
        <v>72.677000000000007</v>
      </c>
      <c r="AD16" s="35">
        <v>4.9139999999999997</v>
      </c>
      <c r="AE16" s="35">
        <v>7.7910000000000004</v>
      </c>
      <c r="AF16" s="35">
        <v>58.136000000000003</v>
      </c>
      <c r="AG16" s="35">
        <v>32.417000000000002</v>
      </c>
      <c r="AH16" s="35">
        <v>1353.018</v>
      </c>
      <c r="AI16" s="35">
        <v>1021.9</v>
      </c>
      <c r="AJ16" s="35">
        <v>434.18700000000001</v>
      </c>
      <c r="AK16" s="35">
        <v>514.91399999999999</v>
      </c>
      <c r="AL16" s="35">
        <v>253.221</v>
      </c>
      <c r="AM16" s="35">
        <v>2442.5333454504166</v>
      </c>
      <c r="AN16" s="35">
        <v>904.52361068222172</v>
      </c>
      <c r="AO16" s="35">
        <v>143.64270336205982</v>
      </c>
      <c r="AP16" s="35">
        <v>143.64270336205982</v>
      </c>
      <c r="AQ16" s="35">
        <v>143.64270336205982</v>
      </c>
      <c r="AR16" s="35">
        <v>143.64270336205982</v>
      </c>
      <c r="AS16" s="35">
        <v>143.64270336205982</v>
      </c>
      <c r="AT16" s="35">
        <v>143.64270336205982</v>
      </c>
      <c r="AU16" s="35">
        <v>143.64270336205982</v>
      </c>
      <c r="AV16" s="35">
        <v>144.64270336205982</v>
      </c>
    </row>
    <row r="17" spans="1:48" x14ac:dyDescent="0.25">
      <c r="A17" s="1"/>
      <c r="B17" s="1" t="s">
        <v>101</v>
      </c>
      <c r="C17" s="48"/>
      <c r="D17" s="35">
        <v>0</v>
      </c>
      <c r="E17" s="35">
        <v>0</v>
      </c>
      <c r="F17" s="35">
        <v>0</v>
      </c>
      <c r="G17" s="35">
        <v>0</v>
      </c>
      <c r="H17" s="35">
        <v>0</v>
      </c>
      <c r="I17" s="35">
        <v>0</v>
      </c>
      <c r="J17" s="35">
        <v>0</v>
      </c>
      <c r="K17" s="35">
        <v>0</v>
      </c>
      <c r="L17" s="35">
        <v>0</v>
      </c>
      <c r="M17" s="35">
        <v>0</v>
      </c>
      <c r="N17" s="35">
        <v>0</v>
      </c>
      <c r="O17" s="35">
        <v>0</v>
      </c>
      <c r="P17" s="35">
        <v>0</v>
      </c>
      <c r="Q17" s="35">
        <v>0</v>
      </c>
      <c r="R17" s="35">
        <v>0</v>
      </c>
      <c r="S17" s="35">
        <v>0</v>
      </c>
      <c r="T17" s="35">
        <v>0</v>
      </c>
      <c r="U17" s="35">
        <v>0</v>
      </c>
      <c r="V17" s="35">
        <v>0</v>
      </c>
      <c r="W17" s="35">
        <v>0</v>
      </c>
      <c r="X17" s="35">
        <v>0</v>
      </c>
      <c r="Y17" s="35">
        <v>0</v>
      </c>
      <c r="Z17" s="35">
        <v>0</v>
      </c>
      <c r="AA17" s="35">
        <v>0</v>
      </c>
      <c r="AB17" s="35">
        <v>0</v>
      </c>
      <c r="AC17" s="35">
        <v>0</v>
      </c>
      <c r="AD17" s="35">
        <v>0</v>
      </c>
      <c r="AE17" s="35">
        <v>0</v>
      </c>
      <c r="AF17" s="35">
        <v>284.74700000000001</v>
      </c>
      <c r="AG17" s="35">
        <v>1005.871</v>
      </c>
      <c r="AH17" s="35">
        <v>267.01299999999998</v>
      </c>
      <c r="AI17" s="35">
        <v>1.1950000000000001</v>
      </c>
      <c r="AJ17" s="35">
        <v>1E-3</v>
      </c>
      <c r="AK17" s="35">
        <v>0</v>
      </c>
      <c r="AL17" s="35">
        <v>0</v>
      </c>
      <c r="AM17" s="35">
        <v>0</v>
      </c>
      <c r="AN17" s="35">
        <v>0</v>
      </c>
      <c r="AO17" s="35">
        <v>0</v>
      </c>
      <c r="AP17" s="35">
        <v>0</v>
      </c>
      <c r="AQ17" s="35">
        <v>0</v>
      </c>
      <c r="AR17" s="35">
        <v>0</v>
      </c>
      <c r="AS17" s="35">
        <v>0</v>
      </c>
      <c r="AT17" s="35">
        <v>0</v>
      </c>
      <c r="AU17" s="35">
        <v>0</v>
      </c>
      <c r="AV17" s="35">
        <v>1</v>
      </c>
    </row>
    <row r="18" spans="1:48" x14ac:dyDescent="0.25">
      <c r="A18" s="1"/>
      <c r="B18" s="1" t="s">
        <v>102</v>
      </c>
      <c r="C18" s="48"/>
      <c r="D18" s="35">
        <v>666.59699999999998</v>
      </c>
      <c r="E18" s="35">
        <v>536.84699999999998</v>
      </c>
      <c r="F18" s="35">
        <v>434.42599999999999</v>
      </c>
      <c r="G18" s="35">
        <v>626.17399999999998</v>
      </c>
      <c r="H18" s="35">
        <v>304.44399999999996</v>
      </c>
      <c r="I18" s="35">
        <v>264.74099999999999</v>
      </c>
      <c r="J18" s="35">
        <v>401.90700000000004</v>
      </c>
      <c r="K18" s="35">
        <v>377.84399999999994</v>
      </c>
      <c r="L18" s="35">
        <v>416.19899999999984</v>
      </c>
      <c r="M18" s="35">
        <v>383.72800000000007</v>
      </c>
      <c r="N18" s="35">
        <v>383.16199999999998</v>
      </c>
      <c r="O18" s="35">
        <v>298.12299999999999</v>
      </c>
      <c r="P18" s="35">
        <v>266.39</v>
      </c>
      <c r="Q18" s="35">
        <v>416.10700000000008</v>
      </c>
      <c r="R18" s="35">
        <v>352.721</v>
      </c>
      <c r="S18" s="35">
        <v>483.41800000000012</v>
      </c>
      <c r="T18" s="35">
        <v>459.7709999999999</v>
      </c>
      <c r="U18" s="35">
        <v>325.13100000000009</v>
      </c>
      <c r="V18" s="35">
        <v>329.36</v>
      </c>
      <c r="W18" s="35">
        <v>317.63500000000005</v>
      </c>
      <c r="X18" s="35">
        <v>319.35299999999995</v>
      </c>
      <c r="Y18" s="35">
        <v>309.85300000000007</v>
      </c>
      <c r="Z18" s="35">
        <v>319.07200000000012</v>
      </c>
      <c r="AA18" s="35">
        <v>301.178</v>
      </c>
      <c r="AB18" s="35">
        <v>9.9159999999999968</v>
      </c>
      <c r="AC18" s="35">
        <v>9.7999999999942133E-2</v>
      </c>
      <c r="AD18" s="35">
        <v>5.5079999999999405</v>
      </c>
      <c r="AE18" s="35">
        <v>1.4920000000000151</v>
      </c>
      <c r="AF18" s="35">
        <v>0.61800000000005184</v>
      </c>
      <c r="AG18" s="35">
        <v>-5.7000000000016371E-2</v>
      </c>
      <c r="AH18" s="35">
        <v>8.9999999997303348E-3</v>
      </c>
      <c r="AI18" s="35">
        <v>7.9999999998607851E-3</v>
      </c>
      <c r="AJ18" s="35">
        <v>2.6000000000043655E-2</v>
      </c>
      <c r="AK18" s="35">
        <v>3.6999999999920874E-2</v>
      </c>
      <c r="AL18" s="35">
        <v>5.0999999999930878E-2</v>
      </c>
      <c r="AM18" s="35">
        <v>3.7999999999965138E-2</v>
      </c>
      <c r="AN18" s="35">
        <v>4.1999999999938968E-2</v>
      </c>
      <c r="AO18" s="35">
        <v>4.3666666666611668E-2</v>
      </c>
      <c r="AP18" s="35">
        <v>4.1222222222171923E-2</v>
      </c>
      <c r="AQ18" s="35">
        <v>4.2296296296240855E-2</v>
      </c>
      <c r="AR18" s="35">
        <v>4.2395061728341482E-2</v>
      </c>
      <c r="AS18" s="35">
        <v>4.1971193415584751E-2</v>
      </c>
      <c r="AT18" s="35">
        <v>4.2220850480055694E-2</v>
      </c>
      <c r="AU18" s="35">
        <v>4.2195701874660645E-2</v>
      </c>
      <c r="AV18" s="35">
        <v>4.2129248590100365E-2</v>
      </c>
    </row>
    <row r="19" spans="1:48" ht="15.75" thickBot="1" x14ac:dyDescent="0.3">
      <c r="A19" s="1"/>
      <c r="B19" s="27"/>
      <c r="C19" s="29"/>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row>
    <row r="20" spans="1:48" x14ac:dyDescent="0.25">
      <c r="A20" s="1"/>
      <c r="B20" s="1"/>
      <c r="C20" s="2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row>
    <row r="21" spans="1:48" x14ac:dyDescent="0.25">
      <c r="A21" s="1"/>
      <c r="B21" s="1"/>
      <c r="C21" s="2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row>
    <row r="22" spans="1:48" x14ac:dyDescent="0.25">
      <c r="A22" s="1"/>
      <c r="B22" s="15" t="str">
        <f>+TOC!A90&amp;" Government Programs"</f>
        <v>Kansas Government Programs</v>
      </c>
      <c r="C22" s="16"/>
      <c r="D22" s="15">
        <v>1990</v>
      </c>
      <c r="E22" s="15">
        <v>1991</v>
      </c>
      <c r="F22" s="15">
        <v>1992</v>
      </c>
      <c r="G22" s="15">
        <v>1993</v>
      </c>
      <c r="H22" s="15">
        <v>1994</v>
      </c>
      <c r="I22" s="15">
        <v>1995</v>
      </c>
      <c r="J22" s="15">
        <v>1996</v>
      </c>
      <c r="K22" s="15">
        <v>1997</v>
      </c>
      <c r="L22" s="15">
        <v>1998</v>
      </c>
      <c r="M22" s="15">
        <v>1999</v>
      </c>
      <c r="N22" s="15">
        <v>2000</v>
      </c>
      <c r="O22" s="15">
        <v>2001</v>
      </c>
      <c r="P22" s="15">
        <v>2002</v>
      </c>
      <c r="Q22" s="15">
        <v>2003</v>
      </c>
      <c r="R22" s="15">
        <v>2004</v>
      </c>
      <c r="S22" s="15">
        <v>2005</v>
      </c>
      <c r="T22" s="15">
        <v>2006</v>
      </c>
      <c r="U22" s="15">
        <v>2007</v>
      </c>
      <c r="V22" s="15">
        <v>2008</v>
      </c>
      <c r="W22" s="15">
        <v>2009</v>
      </c>
      <c r="X22" s="15">
        <v>2010</v>
      </c>
      <c r="Y22" s="15">
        <v>2011</v>
      </c>
      <c r="Z22" s="15">
        <v>2012</v>
      </c>
      <c r="AA22" s="15">
        <v>2013</v>
      </c>
      <c r="AB22" s="15">
        <v>2014</v>
      </c>
      <c r="AC22" s="15">
        <v>2015</v>
      </c>
      <c r="AD22" s="15">
        <v>2016</v>
      </c>
      <c r="AE22" s="15">
        <v>2017</v>
      </c>
      <c r="AF22" s="15">
        <v>2018</v>
      </c>
      <c r="AG22" s="15">
        <v>2019</v>
      </c>
      <c r="AH22" s="15">
        <v>2020</v>
      </c>
      <c r="AI22" s="15">
        <v>2021</v>
      </c>
      <c r="AJ22" s="15">
        <v>2022</v>
      </c>
      <c r="AK22" s="15">
        <v>2023</v>
      </c>
      <c r="AL22" s="15">
        <v>2024</v>
      </c>
      <c r="AM22" s="15">
        <v>2025</v>
      </c>
      <c r="AN22" s="15">
        <v>2026</v>
      </c>
      <c r="AO22" s="15">
        <v>2027</v>
      </c>
      <c r="AP22" s="15">
        <v>2028</v>
      </c>
      <c r="AQ22" s="15">
        <v>2029</v>
      </c>
      <c r="AR22" s="15">
        <v>2030</v>
      </c>
      <c r="AS22" s="15">
        <v>2031</v>
      </c>
      <c r="AT22" s="15">
        <v>2032</v>
      </c>
      <c r="AU22" s="15">
        <v>2033</v>
      </c>
      <c r="AV22" s="15">
        <v>2034</v>
      </c>
    </row>
    <row r="23" spans="1:48" ht="15.75" thickBot="1" x14ac:dyDescent="0.3">
      <c r="A23" s="1"/>
      <c r="B23" s="19"/>
      <c r="C23" s="20" t="s">
        <v>7</v>
      </c>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row>
    <row r="24" spans="1:48" x14ac:dyDescent="0.25">
      <c r="A24" s="1"/>
      <c r="B24" s="1"/>
      <c r="C24" s="21"/>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row>
    <row r="25" spans="1:48" x14ac:dyDescent="0.25">
      <c r="A25" s="1"/>
      <c r="B25" s="22" t="s">
        <v>247</v>
      </c>
      <c r="C25" s="21"/>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row>
    <row r="26" spans="1:48" x14ac:dyDescent="0.25">
      <c r="A26" s="1"/>
      <c r="B26" s="23" t="s">
        <v>239</v>
      </c>
      <c r="C26" s="21" t="s">
        <v>10</v>
      </c>
      <c r="D26" s="35"/>
      <c r="E26" s="35"/>
      <c r="F26" s="35"/>
      <c r="G26" s="35"/>
      <c r="H26" s="35"/>
      <c r="I26" s="35"/>
      <c r="J26" s="35"/>
      <c r="K26" s="35"/>
      <c r="L26" s="35"/>
      <c r="M26" s="35"/>
      <c r="N26" s="35"/>
      <c r="O26" s="35"/>
      <c r="P26" s="35"/>
      <c r="Q26" s="35"/>
      <c r="R26" s="35"/>
      <c r="S26" s="35"/>
      <c r="T26" s="35"/>
      <c r="U26" s="35"/>
      <c r="V26" s="35"/>
      <c r="W26" s="35"/>
      <c r="X26" s="35"/>
      <c r="Y26" s="35"/>
      <c r="Z26" s="35"/>
      <c r="AA26" s="35"/>
      <c r="AB26" s="35">
        <v>0</v>
      </c>
      <c r="AC26" s="35">
        <v>0</v>
      </c>
      <c r="AD26" s="35">
        <v>0</v>
      </c>
      <c r="AE26" s="35">
        <v>0</v>
      </c>
      <c r="AF26" s="35">
        <v>0</v>
      </c>
      <c r="AG26" s="35">
        <v>44.948979999999992</v>
      </c>
      <c r="AH26" s="35">
        <v>44.948979999999992</v>
      </c>
      <c r="AI26" s="35">
        <v>47.366789999999995</v>
      </c>
      <c r="AJ26" s="35">
        <v>47.366789999999995</v>
      </c>
      <c r="AK26" s="35">
        <v>47.366789999999995</v>
      </c>
      <c r="AL26" s="35">
        <v>47.356986090756131</v>
      </c>
      <c r="AM26" s="35">
        <v>47.348253357281024</v>
      </c>
      <c r="AN26" s="35">
        <v>52.440530948050466</v>
      </c>
      <c r="AO26" s="35">
        <v>52.355490917286005</v>
      </c>
      <c r="AP26" s="35">
        <v>52.351452499562093</v>
      </c>
      <c r="AQ26" s="35">
        <v>52.366817530448941</v>
      </c>
      <c r="AR26" s="35">
        <v>52.368476423304884</v>
      </c>
      <c r="AS26" s="35">
        <v>52.37885024366021</v>
      </c>
      <c r="AT26" s="35">
        <v>52.382931218324963</v>
      </c>
      <c r="AU26" s="35">
        <v>52.392131713974777</v>
      </c>
      <c r="AV26" s="35">
        <v>52.403923822216079</v>
      </c>
    </row>
    <row r="27" spans="1:48" x14ac:dyDescent="0.25">
      <c r="A27" s="1"/>
      <c r="B27" s="23" t="s">
        <v>240</v>
      </c>
      <c r="C27" s="21" t="s">
        <v>10</v>
      </c>
      <c r="D27" s="32"/>
      <c r="E27" s="32"/>
      <c r="F27" s="32"/>
      <c r="G27" s="32"/>
      <c r="H27" s="32"/>
      <c r="I27" s="32"/>
      <c r="J27" s="32"/>
      <c r="K27" s="32"/>
      <c r="L27" s="32"/>
      <c r="M27" s="32"/>
      <c r="N27" s="32"/>
      <c r="O27" s="32"/>
      <c r="P27" s="32"/>
      <c r="Q27" s="32"/>
      <c r="R27" s="32"/>
      <c r="S27" s="32"/>
      <c r="T27" s="32"/>
      <c r="U27" s="32"/>
      <c r="V27" s="32"/>
      <c r="W27" s="32"/>
      <c r="X27" s="32"/>
      <c r="Y27" s="32"/>
      <c r="Z27" s="32"/>
      <c r="AA27" s="32"/>
      <c r="AB27" s="32">
        <v>32.123838839999998</v>
      </c>
      <c r="AC27" s="32">
        <v>36.652061115305237</v>
      </c>
      <c r="AD27" s="32">
        <v>37.073493871798107</v>
      </c>
      <c r="AE27" s="32">
        <v>35.283131274816817</v>
      </c>
      <c r="AF27" s="32">
        <v>37.862724740102358</v>
      </c>
      <c r="AG27" s="32">
        <v>42.759080000000004</v>
      </c>
      <c r="AH27" s="32">
        <v>43.260350000000003</v>
      </c>
      <c r="AI27" s="32">
        <v>44.878740000000001</v>
      </c>
      <c r="AJ27" s="32">
        <v>46.26041</v>
      </c>
      <c r="AK27" s="32">
        <v>47.22555000000002</v>
      </c>
      <c r="AL27" s="32">
        <v>48.345760000000013</v>
      </c>
      <c r="AM27" s="32">
        <v>47.832900000000002</v>
      </c>
      <c r="AN27" s="32">
        <v>50.482806393284001</v>
      </c>
      <c r="AO27" s="32">
        <v>50.400941100710703</v>
      </c>
      <c r="AP27" s="32">
        <v>50.397053446325721</v>
      </c>
      <c r="AQ27" s="32">
        <v>50.411844865586055</v>
      </c>
      <c r="AR27" s="32">
        <v>50.413441828190365</v>
      </c>
      <c r="AS27" s="32">
        <v>50.423428370185427</v>
      </c>
      <c r="AT27" s="32">
        <v>50.427356992763656</v>
      </c>
      <c r="AU27" s="32">
        <v>50.43621401293899</v>
      </c>
      <c r="AV27" s="32">
        <v>50.447565894900364</v>
      </c>
    </row>
    <row r="28" spans="1:48" x14ac:dyDescent="0.25">
      <c r="A28" s="1"/>
      <c r="B28" s="23" t="s">
        <v>241</v>
      </c>
      <c r="C28" s="21" t="s">
        <v>212</v>
      </c>
      <c r="D28" s="38"/>
      <c r="E28" s="38"/>
      <c r="F28" s="38"/>
      <c r="G28" s="38"/>
      <c r="H28" s="38"/>
      <c r="I28" s="38"/>
      <c r="J28" s="38"/>
      <c r="K28" s="38"/>
      <c r="L28" s="38"/>
      <c r="M28" s="38"/>
      <c r="N28" s="38"/>
      <c r="O28" s="38"/>
      <c r="P28" s="38"/>
      <c r="Q28" s="38"/>
      <c r="R28" s="38"/>
      <c r="S28" s="38"/>
      <c r="T28" s="38"/>
      <c r="U28" s="38"/>
      <c r="V28" s="38"/>
      <c r="W28" s="38"/>
      <c r="X28" s="38"/>
      <c r="Y28" s="38"/>
      <c r="Z28" s="38"/>
      <c r="AA28" s="38"/>
      <c r="AB28" s="38">
        <v>0.54504980700000005</v>
      </c>
      <c r="AC28" s="38">
        <v>0.54504980681517845</v>
      </c>
      <c r="AD28" s="38">
        <v>0.54504980681517845</v>
      </c>
      <c r="AE28" s="38">
        <v>0.54504980681517845</v>
      </c>
      <c r="AF28" s="38">
        <v>0.5577871823099092</v>
      </c>
      <c r="AG28" s="38">
        <v>0.92402320045069219</v>
      </c>
      <c r="AH28" s="38">
        <v>0.92679850548493181</v>
      </c>
      <c r="AI28" s="38">
        <v>0.71463807556380576</v>
      </c>
      <c r="AJ28" s="38">
        <v>0.45713077320614959</v>
      </c>
      <c r="AK28" s="38">
        <v>0.3563107258676711</v>
      </c>
      <c r="AL28" s="38">
        <v>0.58271367484966619</v>
      </c>
      <c r="AM28" s="38">
        <v>0.45936332524266765</v>
      </c>
      <c r="AN28" s="38">
        <v>0.60852077899115375</v>
      </c>
      <c r="AO28" s="38">
        <v>0.59877956632300178</v>
      </c>
      <c r="AP28" s="38">
        <v>0.61460131844531796</v>
      </c>
      <c r="AQ28" s="38">
        <v>0.52340764175090293</v>
      </c>
      <c r="AR28" s="38">
        <v>0.54070253553724423</v>
      </c>
      <c r="AS28" s="38">
        <v>0.58190649033562969</v>
      </c>
      <c r="AT28" s="38">
        <v>0.60204665781213995</v>
      </c>
      <c r="AU28" s="38">
        <v>0.62271072527513249</v>
      </c>
      <c r="AV28" s="38">
        <v>0.65299714162587341</v>
      </c>
    </row>
    <row r="29" spans="1:48" x14ac:dyDescent="0.25">
      <c r="A29" s="1"/>
      <c r="B29" s="23" t="s">
        <v>242</v>
      </c>
      <c r="C29" s="21" t="s">
        <v>243</v>
      </c>
      <c r="D29" s="34"/>
      <c r="E29" s="34"/>
      <c r="F29" s="34"/>
      <c r="G29" s="34"/>
      <c r="H29" s="34"/>
      <c r="I29" s="34"/>
      <c r="J29" s="34"/>
      <c r="K29" s="34"/>
      <c r="L29" s="34"/>
      <c r="M29" s="34"/>
      <c r="N29" s="34"/>
      <c r="O29" s="34"/>
      <c r="P29" s="34"/>
      <c r="Q29" s="34"/>
      <c r="R29" s="34"/>
      <c r="S29" s="34"/>
      <c r="T29" s="34"/>
      <c r="U29" s="34"/>
      <c r="V29" s="34"/>
      <c r="W29" s="34"/>
      <c r="X29" s="34"/>
      <c r="Y29" s="34"/>
      <c r="Z29" s="34"/>
      <c r="AA29" s="34"/>
      <c r="AB29" s="34">
        <v>0</v>
      </c>
      <c r="AC29" s="34">
        <v>0</v>
      </c>
      <c r="AD29" s="34">
        <v>0</v>
      </c>
      <c r="AE29" s="34">
        <v>8.5608450000866583</v>
      </c>
      <c r="AF29" s="34">
        <v>6.0171054961040644</v>
      </c>
      <c r="AG29" s="34">
        <v>7.6036315117385156</v>
      </c>
      <c r="AH29" s="34">
        <v>5.8643712115322426</v>
      </c>
      <c r="AI29" s="34">
        <v>0</v>
      </c>
      <c r="AJ29" s="34">
        <v>0</v>
      </c>
      <c r="AK29" s="34">
        <v>0</v>
      </c>
      <c r="AL29" s="34">
        <v>3.0904382207445099E-4</v>
      </c>
      <c r="AM29" s="34">
        <v>6.5895386022663027</v>
      </c>
      <c r="AN29" s="34">
        <v>9.8970300057116294</v>
      </c>
      <c r="AO29" s="34">
        <v>8.4396152427851234</v>
      </c>
      <c r="AP29" s="34">
        <v>9.0604197621481681</v>
      </c>
      <c r="AQ29" s="34">
        <v>6.5705564873840556</v>
      </c>
      <c r="AR29" s="34">
        <v>7.1288770192624256</v>
      </c>
      <c r="AS29" s="34">
        <v>8.0967868508884688</v>
      </c>
      <c r="AT29" s="34">
        <v>8.6326364530489652</v>
      </c>
      <c r="AU29" s="34">
        <v>9.2827550158015431</v>
      </c>
      <c r="AV29" s="34">
        <v>10.251868224364546</v>
      </c>
    </row>
    <row r="30" spans="1:48" x14ac:dyDescent="0.25">
      <c r="A30" s="1"/>
      <c r="B30" s="23" t="s">
        <v>244</v>
      </c>
      <c r="C30" s="21" t="s">
        <v>212</v>
      </c>
      <c r="D30" s="38"/>
      <c r="E30" s="38"/>
      <c r="F30" s="38"/>
      <c r="G30" s="38"/>
      <c r="H30" s="38"/>
      <c r="I30" s="38"/>
      <c r="J30" s="38"/>
      <c r="K30" s="38"/>
      <c r="L30" s="38"/>
      <c r="M30" s="38"/>
      <c r="N30" s="38"/>
      <c r="O30" s="38"/>
      <c r="P30" s="38"/>
      <c r="Q30" s="38"/>
      <c r="R30" s="38"/>
      <c r="S30" s="38"/>
      <c r="T30" s="38"/>
      <c r="U30" s="38"/>
      <c r="V30" s="38"/>
      <c r="W30" s="38"/>
      <c r="X30" s="38"/>
      <c r="Y30" s="38"/>
      <c r="Z30" s="38"/>
      <c r="AA30" s="38"/>
      <c r="AB30" s="38">
        <v>0.454950193</v>
      </c>
      <c r="AC30" s="38">
        <v>0.45495019318482155</v>
      </c>
      <c r="AD30" s="38">
        <v>0.45495019318482155</v>
      </c>
      <c r="AE30" s="38">
        <v>0.45495019318482155</v>
      </c>
      <c r="AF30" s="38">
        <v>0.44221281769009085</v>
      </c>
      <c r="AG30" s="38">
        <v>7.2060042859934031E-2</v>
      </c>
      <c r="AH30" s="38">
        <v>6.9291104775272283E-2</v>
      </c>
      <c r="AI30" s="38">
        <v>0.27155858269344524</v>
      </c>
      <c r="AJ30" s="38">
        <v>0.49862233486353558</v>
      </c>
      <c r="AK30" s="38">
        <v>0.61251885896511515</v>
      </c>
      <c r="AL30" s="38">
        <v>0.40973975794361278</v>
      </c>
      <c r="AM30" s="38">
        <v>0.51126609509354448</v>
      </c>
      <c r="AN30" s="38">
        <v>0.36210864134505838</v>
      </c>
      <c r="AO30" s="38">
        <v>0.37184985401321036</v>
      </c>
      <c r="AP30" s="38">
        <v>0.35602810189089423</v>
      </c>
      <c r="AQ30" s="38">
        <v>0.4472217785853092</v>
      </c>
      <c r="AR30" s="38">
        <v>0.4299268847989679</v>
      </c>
      <c r="AS30" s="38">
        <v>0.38872293000058245</v>
      </c>
      <c r="AT30" s="38">
        <v>0.36858276252407218</v>
      </c>
      <c r="AU30" s="38">
        <v>0.34791869506107964</v>
      </c>
      <c r="AV30" s="38">
        <v>0.31763227871033867</v>
      </c>
    </row>
    <row r="31" spans="1:48" x14ac:dyDescent="0.25">
      <c r="A31" s="1"/>
      <c r="B31" s="23" t="s">
        <v>245</v>
      </c>
      <c r="C31" s="21" t="s">
        <v>243</v>
      </c>
      <c r="D31" s="34"/>
      <c r="E31" s="34"/>
      <c r="F31" s="34"/>
      <c r="G31" s="34"/>
      <c r="H31" s="34"/>
      <c r="I31" s="34"/>
      <c r="J31" s="34"/>
      <c r="K31" s="34"/>
      <c r="L31" s="34"/>
      <c r="M31" s="34"/>
      <c r="N31" s="34"/>
      <c r="O31" s="34"/>
      <c r="P31" s="34"/>
      <c r="Q31" s="34"/>
      <c r="R31" s="34"/>
      <c r="S31" s="34"/>
      <c r="T31" s="34"/>
      <c r="U31" s="34"/>
      <c r="V31" s="34"/>
      <c r="W31" s="34"/>
      <c r="X31" s="34"/>
      <c r="Y31" s="34"/>
      <c r="Z31" s="34"/>
      <c r="AA31" s="34"/>
      <c r="AB31" s="34">
        <v>3.963025536</v>
      </c>
      <c r="AC31" s="34">
        <v>2.530490447191351</v>
      </c>
      <c r="AD31" s="34">
        <v>5.3326159658284835</v>
      </c>
      <c r="AE31" s="34">
        <v>5.3971244368507714</v>
      </c>
      <c r="AF31" s="34">
        <v>1.7612482059160235</v>
      </c>
      <c r="AG31" s="34">
        <v>0.38340955002142635</v>
      </c>
      <c r="AH31" s="34">
        <v>9.4001353582975927E-2</v>
      </c>
      <c r="AI31" s="34">
        <v>0.17187251033948386</v>
      </c>
      <c r="AJ31" s="34">
        <v>0.43238429136317208</v>
      </c>
      <c r="AK31" s="34">
        <v>1.7005201821097862</v>
      </c>
      <c r="AL31" s="34">
        <v>0.34943877002744667</v>
      </c>
      <c r="AM31" s="34">
        <v>3.3145165682331528</v>
      </c>
      <c r="AN31" s="34">
        <v>2.8076145517376063</v>
      </c>
      <c r="AO31" s="34">
        <v>1.9574485012925489</v>
      </c>
      <c r="AP31" s="34">
        <v>1.4227975403306756</v>
      </c>
      <c r="AQ31" s="34">
        <v>1.5205948988995652</v>
      </c>
      <c r="AR31" s="34">
        <v>1.605117970659047</v>
      </c>
      <c r="AS31" s="34">
        <v>1.4720374930961229</v>
      </c>
      <c r="AT31" s="34">
        <v>1.46040502048073</v>
      </c>
      <c r="AU31" s="34">
        <v>1.3971964170832065</v>
      </c>
      <c r="AV31" s="34">
        <v>1.2794122884334143</v>
      </c>
    </row>
    <row r="32" spans="1:48" x14ac:dyDescent="0.25">
      <c r="A32" s="1"/>
      <c r="B32" s="22"/>
      <c r="C32" s="21"/>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row>
    <row r="33" spans="1:48" x14ac:dyDescent="0.25">
      <c r="A33" s="1"/>
      <c r="B33" s="22" t="s">
        <v>248</v>
      </c>
      <c r="C33" s="21"/>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row>
    <row r="34" spans="1:48" x14ac:dyDescent="0.25">
      <c r="A34" s="1"/>
      <c r="B34" s="23" t="s">
        <v>239</v>
      </c>
      <c r="C34" s="21" t="s">
        <v>10</v>
      </c>
      <c r="D34" s="35"/>
      <c r="E34" s="35"/>
      <c r="F34" s="35"/>
      <c r="G34" s="35"/>
      <c r="H34" s="35"/>
      <c r="I34" s="35"/>
      <c r="J34" s="35"/>
      <c r="K34" s="35"/>
      <c r="L34" s="35"/>
      <c r="M34" s="35"/>
      <c r="N34" s="35"/>
      <c r="O34" s="35"/>
      <c r="P34" s="35"/>
      <c r="Q34" s="35"/>
      <c r="R34" s="35"/>
      <c r="S34" s="35"/>
      <c r="T34" s="35"/>
      <c r="U34" s="35"/>
      <c r="V34" s="35"/>
      <c r="W34" s="35"/>
      <c r="X34" s="35"/>
      <c r="Y34" s="35"/>
      <c r="Z34" s="35"/>
      <c r="AA34" s="35"/>
      <c r="AB34" s="35">
        <v>0</v>
      </c>
      <c r="AC34" s="35">
        <v>0</v>
      </c>
      <c r="AD34" s="35">
        <v>0</v>
      </c>
      <c r="AE34" s="35">
        <v>0</v>
      </c>
      <c r="AF34" s="35">
        <v>0</v>
      </c>
      <c r="AG34" s="35">
        <v>5.7164200000000012</v>
      </c>
      <c r="AH34" s="35">
        <v>5.7164200000000012</v>
      </c>
      <c r="AI34" s="35">
        <v>5.6894200000000019</v>
      </c>
      <c r="AJ34" s="35">
        <v>5.6894200000000019</v>
      </c>
      <c r="AK34" s="35">
        <v>5.6894200000000019</v>
      </c>
      <c r="AL34" s="35">
        <v>5.6779172549231207</v>
      </c>
      <c r="AM34" s="35">
        <v>5.6779172549231207</v>
      </c>
      <c r="AN34" s="35">
        <v>7.0266746127650563</v>
      </c>
      <c r="AO34" s="35">
        <v>7.015171867688176</v>
      </c>
      <c r="AP34" s="35">
        <v>7.015171867688176</v>
      </c>
      <c r="AQ34" s="35">
        <v>7.015171867688176</v>
      </c>
      <c r="AR34" s="35">
        <v>7.015171867688176</v>
      </c>
      <c r="AS34" s="35">
        <v>7.015171867688176</v>
      </c>
      <c r="AT34" s="35">
        <v>7.015171867688176</v>
      </c>
      <c r="AU34" s="35">
        <v>7.015171867688176</v>
      </c>
      <c r="AV34" s="35">
        <v>7.015171867688176</v>
      </c>
    </row>
    <row r="35" spans="1:48" x14ac:dyDescent="0.25">
      <c r="A35" s="1"/>
      <c r="B35" s="23" t="s">
        <v>240</v>
      </c>
      <c r="C35" s="21" t="s">
        <v>10</v>
      </c>
      <c r="D35" s="32"/>
      <c r="E35" s="32"/>
      <c r="F35" s="32"/>
      <c r="G35" s="32"/>
      <c r="H35" s="32"/>
      <c r="I35" s="32"/>
      <c r="J35" s="32"/>
      <c r="K35" s="32"/>
      <c r="L35" s="32"/>
      <c r="M35" s="32"/>
      <c r="N35" s="32"/>
      <c r="O35" s="32"/>
      <c r="P35" s="32"/>
      <c r="Q35" s="32"/>
      <c r="R35" s="32"/>
      <c r="S35" s="32"/>
      <c r="T35" s="32"/>
      <c r="U35" s="32"/>
      <c r="V35" s="32"/>
      <c r="W35" s="32"/>
      <c r="X35" s="32"/>
      <c r="Y35" s="32"/>
      <c r="Z35" s="32"/>
      <c r="AA35" s="32"/>
      <c r="AB35" s="32">
        <v>6.2003536989999999</v>
      </c>
      <c r="AC35" s="32">
        <v>5.4823229275122252</v>
      </c>
      <c r="AD35" s="32">
        <v>5.4648170084245606</v>
      </c>
      <c r="AE35" s="32">
        <v>5.7158312118041437</v>
      </c>
      <c r="AF35" s="32">
        <v>5.4566222657065246</v>
      </c>
      <c r="AG35" s="32">
        <v>5.6871600000000004</v>
      </c>
      <c r="AH35" s="32">
        <v>5.6611200000000022</v>
      </c>
      <c r="AI35" s="32">
        <v>5.637970000000001</v>
      </c>
      <c r="AJ35" s="32">
        <v>5.5695000000000006</v>
      </c>
      <c r="AK35" s="32">
        <v>5.7082900000000008</v>
      </c>
      <c r="AL35" s="32">
        <v>5.5711199999999987</v>
      </c>
      <c r="AM35" s="32">
        <v>5.5538200000000009</v>
      </c>
      <c r="AN35" s="32">
        <v>6.9994000009592146</v>
      </c>
      <c r="AO35" s="32">
        <v>6.9879419047274807</v>
      </c>
      <c r="AP35" s="32">
        <v>6.9879419047274807</v>
      </c>
      <c r="AQ35" s="32">
        <v>6.9879419047274807</v>
      </c>
      <c r="AR35" s="32">
        <v>6.9879419047274807</v>
      </c>
      <c r="AS35" s="32">
        <v>6.9879419047274807</v>
      </c>
      <c r="AT35" s="32">
        <v>6.9879419047274807</v>
      </c>
      <c r="AU35" s="32">
        <v>6.9879419047274807</v>
      </c>
      <c r="AV35" s="32">
        <v>6.9879419047274807</v>
      </c>
    </row>
    <row r="36" spans="1:48" x14ac:dyDescent="0.25">
      <c r="A36" s="1"/>
      <c r="B36" s="23" t="s">
        <v>241</v>
      </c>
      <c r="C36" s="21" t="s">
        <v>212</v>
      </c>
      <c r="D36" s="38"/>
      <c r="E36" s="38"/>
      <c r="F36" s="38"/>
      <c r="G36" s="38"/>
      <c r="H36" s="38"/>
      <c r="I36" s="38"/>
      <c r="J36" s="38"/>
      <c r="K36" s="38"/>
      <c r="L36" s="38"/>
      <c r="M36" s="38"/>
      <c r="N36" s="38"/>
      <c r="O36" s="38"/>
      <c r="P36" s="38"/>
      <c r="Q36" s="38"/>
      <c r="R36" s="38"/>
      <c r="S36" s="38"/>
      <c r="T36" s="38"/>
      <c r="U36" s="38"/>
      <c r="V36" s="38"/>
      <c r="W36" s="38"/>
      <c r="X36" s="38"/>
      <c r="Y36" s="38"/>
      <c r="Z36" s="38"/>
      <c r="AA36" s="38"/>
      <c r="AB36" s="38">
        <v>0.75164319199999996</v>
      </c>
      <c r="AC36" s="38">
        <v>0.75164319248826295</v>
      </c>
      <c r="AD36" s="38">
        <v>0.75164319248826295</v>
      </c>
      <c r="AE36" s="38">
        <v>0.75164319248826295</v>
      </c>
      <c r="AF36" s="38">
        <v>0.76654654632507002</v>
      </c>
      <c r="AG36" s="38">
        <v>0.88806111241493979</v>
      </c>
      <c r="AH36" s="38">
        <v>0.88935999401511046</v>
      </c>
      <c r="AI36" s="38">
        <v>0.87863063150272047</v>
      </c>
      <c r="AJ36" s="38">
        <v>0.33045812090027593</v>
      </c>
      <c r="AK36" s="38">
        <v>0.27801670089536867</v>
      </c>
      <c r="AL36" s="38">
        <v>0.58950803429113008</v>
      </c>
      <c r="AM36" s="38">
        <v>0.42558455261423661</v>
      </c>
      <c r="AN36" s="38">
        <v>0.91968088939260095</v>
      </c>
      <c r="AO36" s="38">
        <v>0.91978247293814941</v>
      </c>
      <c r="AP36" s="38">
        <v>0.91831203452647681</v>
      </c>
      <c r="AQ36" s="38">
        <v>0.91965215302316161</v>
      </c>
      <c r="AR36" s="38">
        <v>0.92189270719141225</v>
      </c>
      <c r="AS36" s="38">
        <v>0.92351611174657844</v>
      </c>
      <c r="AT36" s="38">
        <v>0.92450531223742893</v>
      </c>
      <c r="AU36" s="38">
        <v>0.92520289392831256</v>
      </c>
      <c r="AV36" s="38">
        <v>0.9256512845436573</v>
      </c>
    </row>
    <row r="37" spans="1:48" x14ac:dyDescent="0.25">
      <c r="A37" s="1"/>
      <c r="B37" s="23" t="s">
        <v>242</v>
      </c>
      <c r="C37" s="21" t="s">
        <v>243</v>
      </c>
      <c r="D37" s="34"/>
      <c r="E37" s="34"/>
      <c r="F37" s="34"/>
      <c r="G37" s="34"/>
      <c r="H37" s="34"/>
      <c r="I37" s="34"/>
      <c r="J37" s="34"/>
      <c r="K37" s="34"/>
      <c r="L37" s="34"/>
      <c r="M37" s="34"/>
      <c r="N37" s="34"/>
      <c r="O37" s="34"/>
      <c r="P37" s="34"/>
      <c r="Q37" s="34"/>
      <c r="R37" s="34"/>
      <c r="S37" s="34"/>
      <c r="T37" s="34"/>
      <c r="U37" s="34"/>
      <c r="V37" s="34"/>
      <c r="W37" s="34"/>
      <c r="X37" s="34"/>
      <c r="Y37" s="34"/>
      <c r="Z37" s="34"/>
      <c r="AA37" s="34"/>
      <c r="AB37" s="34">
        <v>25.657969770000001</v>
      </c>
      <c r="AC37" s="34">
        <v>36.028805742717367</v>
      </c>
      <c r="AD37" s="34">
        <v>28.11038689816408</v>
      </c>
      <c r="AE37" s="34">
        <v>20.983809938066152</v>
      </c>
      <c r="AF37" s="34">
        <v>35.11969118300923</v>
      </c>
      <c r="AG37" s="34">
        <v>49.197625917603098</v>
      </c>
      <c r="AH37" s="34">
        <v>16.149157269363791</v>
      </c>
      <c r="AI37" s="34">
        <v>0</v>
      </c>
      <c r="AJ37" s="34">
        <v>0</v>
      </c>
      <c r="AK37" s="34">
        <v>0</v>
      </c>
      <c r="AL37" s="34">
        <v>1.7242050721030036</v>
      </c>
      <c r="AM37" s="34">
        <v>11.739858911004077</v>
      </c>
      <c r="AN37" s="34">
        <v>26.318975343113681</v>
      </c>
      <c r="AO37" s="34">
        <v>24.849767291238066</v>
      </c>
      <c r="AP37" s="34">
        <v>24.338994918352995</v>
      </c>
      <c r="AQ37" s="34">
        <v>26.616318687926018</v>
      </c>
      <c r="AR37" s="34">
        <v>28.36759919136442</v>
      </c>
      <c r="AS37" s="34">
        <v>30.221348384007062</v>
      </c>
      <c r="AT37" s="34">
        <v>32.857719863363286</v>
      </c>
      <c r="AU37" s="34">
        <v>35.483612289548994</v>
      </c>
      <c r="AV37" s="34">
        <v>39.088471716887796</v>
      </c>
    </row>
    <row r="38" spans="1:48" x14ac:dyDescent="0.25">
      <c r="A38" s="1"/>
      <c r="B38" s="23" t="s">
        <v>244</v>
      </c>
      <c r="C38" s="21" t="s">
        <v>212</v>
      </c>
      <c r="D38" s="38"/>
      <c r="E38" s="38"/>
      <c r="F38" s="38"/>
      <c r="G38" s="38"/>
      <c r="H38" s="38"/>
      <c r="I38" s="38"/>
      <c r="J38" s="38"/>
      <c r="K38" s="38"/>
      <c r="L38" s="38"/>
      <c r="M38" s="38"/>
      <c r="N38" s="38"/>
      <c r="O38" s="38"/>
      <c r="P38" s="38"/>
      <c r="Q38" s="38"/>
      <c r="R38" s="38"/>
      <c r="S38" s="38"/>
      <c r="T38" s="38"/>
      <c r="U38" s="38"/>
      <c r="V38" s="38"/>
      <c r="W38" s="38"/>
      <c r="X38" s="38"/>
      <c r="Y38" s="38"/>
      <c r="Z38" s="38"/>
      <c r="AA38" s="38"/>
      <c r="AB38" s="38">
        <v>0.24835680800000001</v>
      </c>
      <c r="AC38" s="38">
        <v>0.24835680751173703</v>
      </c>
      <c r="AD38" s="38">
        <v>0.24835680751173703</v>
      </c>
      <c r="AE38" s="38">
        <v>0.24835680751173703</v>
      </c>
      <c r="AF38" s="38">
        <v>0.23345345367493003</v>
      </c>
      <c r="AG38" s="38">
        <v>0.11171753892009686</v>
      </c>
      <c r="AH38" s="38">
        <v>0.11041766254421789</v>
      </c>
      <c r="AI38" s="38">
        <v>0.12046493566394008</v>
      </c>
      <c r="AJ38" s="38">
        <v>0.6674930534168001</v>
      </c>
      <c r="AK38" s="38">
        <v>0.72198329910463133</v>
      </c>
      <c r="AL38" s="38">
        <v>0.30648056405175267</v>
      </c>
      <c r="AM38" s="38">
        <v>0.50053656762372567</v>
      </c>
      <c r="AN38" s="38">
        <v>6.4402308453613269E-3</v>
      </c>
      <c r="AO38" s="38">
        <v>6.3386472998129386E-3</v>
      </c>
      <c r="AP38" s="38">
        <v>7.809085711485449E-3</v>
      </c>
      <c r="AQ38" s="38">
        <v>6.4689672148007058E-3</v>
      </c>
      <c r="AR38" s="38">
        <v>4.2284130465499413E-3</v>
      </c>
      <c r="AS38" s="38">
        <v>2.605008491383913E-3</v>
      </c>
      <c r="AT38" s="38">
        <v>1.6158080005333009E-3</v>
      </c>
      <c r="AU38" s="38">
        <v>9.1822630964974504E-4</v>
      </c>
      <c r="AV38" s="38">
        <v>4.6983569430508293E-4</v>
      </c>
    </row>
    <row r="39" spans="1:48" x14ac:dyDescent="0.25">
      <c r="A39" s="1"/>
      <c r="B39" s="22"/>
      <c r="C39" s="21"/>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row>
    <row r="40" spans="1:48" x14ac:dyDescent="0.25">
      <c r="A40" s="1"/>
      <c r="B40" s="22" t="s">
        <v>8</v>
      </c>
      <c r="C40" s="21"/>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row>
    <row r="41" spans="1:48" x14ac:dyDescent="0.25">
      <c r="A41" s="1"/>
      <c r="B41" s="23" t="s">
        <v>239</v>
      </c>
      <c r="C41" s="21" t="s">
        <v>10</v>
      </c>
      <c r="D41" s="35"/>
      <c r="E41" s="35"/>
      <c r="F41" s="35"/>
      <c r="G41" s="35"/>
      <c r="H41" s="35"/>
      <c r="I41" s="35"/>
      <c r="J41" s="35"/>
      <c r="K41" s="35"/>
      <c r="L41" s="35"/>
      <c r="M41" s="35"/>
      <c r="N41" s="35"/>
      <c r="O41" s="35"/>
      <c r="P41" s="35"/>
      <c r="Q41" s="35"/>
      <c r="R41" s="35"/>
      <c r="S41" s="35"/>
      <c r="T41" s="35"/>
      <c r="U41" s="35"/>
      <c r="V41" s="35"/>
      <c r="W41" s="35"/>
      <c r="X41" s="35"/>
      <c r="Y41" s="35"/>
      <c r="Z41" s="35"/>
      <c r="AA41" s="35"/>
      <c r="AB41" s="35">
        <v>0</v>
      </c>
      <c r="AC41" s="35">
        <v>0</v>
      </c>
      <c r="AD41" s="35">
        <v>0</v>
      </c>
      <c r="AE41" s="35">
        <v>0</v>
      </c>
      <c r="AF41" s="35">
        <v>0</v>
      </c>
      <c r="AG41" s="32">
        <v>4569.3911099999996</v>
      </c>
      <c r="AH41" s="32">
        <v>4569.3911099999996</v>
      </c>
      <c r="AI41" s="32">
        <v>4572.2227600000015</v>
      </c>
      <c r="AJ41" s="32">
        <v>4572.2227600000015</v>
      </c>
      <c r="AK41" s="32">
        <v>4572.2227600000015</v>
      </c>
      <c r="AL41" s="32">
        <v>4560.1415338207798</v>
      </c>
      <c r="AM41" s="32">
        <v>4559.8439162211362</v>
      </c>
      <c r="AN41" s="32">
        <v>5361.9995410490574</v>
      </c>
      <c r="AO41" s="32">
        <v>5347.3883132287838</v>
      </c>
      <c r="AP41" s="32">
        <v>5347.2378141469389</v>
      </c>
      <c r="AQ41" s="32">
        <v>5347.810420350429</v>
      </c>
      <c r="AR41" s="32">
        <v>5347.8722420510958</v>
      </c>
      <c r="AS41" s="32">
        <v>5348.2588415921637</v>
      </c>
      <c r="AT41" s="32">
        <v>5348.4109266368678</v>
      </c>
      <c r="AU41" s="32">
        <v>5348.753800069604</v>
      </c>
      <c r="AV41" s="32">
        <v>5349.1932547235465</v>
      </c>
    </row>
    <row r="42" spans="1:48" x14ac:dyDescent="0.25">
      <c r="A42" s="1"/>
      <c r="B42" s="23" t="s">
        <v>240</v>
      </c>
      <c r="C42" s="21" t="s">
        <v>10</v>
      </c>
      <c r="D42" s="32"/>
      <c r="E42" s="32"/>
      <c r="F42" s="32"/>
      <c r="G42" s="32"/>
      <c r="H42" s="32"/>
      <c r="I42" s="32"/>
      <c r="J42" s="32"/>
      <c r="K42" s="32"/>
      <c r="L42" s="32"/>
      <c r="M42" s="32"/>
      <c r="N42" s="32"/>
      <c r="O42" s="32"/>
      <c r="P42" s="32"/>
      <c r="Q42" s="32"/>
      <c r="R42" s="32"/>
      <c r="S42" s="32"/>
      <c r="T42" s="32"/>
      <c r="U42" s="32"/>
      <c r="V42" s="32"/>
      <c r="W42" s="32"/>
      <c r="X42" s="32"/>
      <c r="Y42" s="32"/>
      <c r="Z42" s="32"/>
      <c r="AA42" s="32"/>
      <c r="AB42" s="32">
        <v>4300.2886019999996</v>
      </c>
      <c r="AC42" s="32">
        <v>4305.4924003633705</v>
      </c>
      <c r="AD42" s="32">
        <v>4296.916244066445</v>
      </c>
      <c r="AE42" s="32">
        <v>4300.8990820244671</v>
      </c>
      <c r="AF42" s="32">
        <v>4286.4225913660475</v>
      </c>
      <c r="AG42" s="32">
        <v>4497.2676900000006</v>
      </c>
      <c r="AH42" s="32">
        <v>4473.4899500000001</v>
      </c>
      <c r="AI42" s="32">
        <v>4480.3272700000016</v>
      </c>
      <c r="AJ42" s="32">
        <v>4459.5844400000005</v>
      </c>
      <c r="AK42" s="32">
        <v>4385.8808200000003</v>
      </c>
      <c r="AL42" s="32">
        <v>4450.7365</v>
      </c>
      <c r="AM42" s="32">
        <v>4405.5228500000003</v>
      </c>
      <c r="AN42" s="32">
        <v>5172.5146903835494</v>
      </c>
      <c r="AO42" s="32">
        <v>5158.4198009740448</v>
      </c>
      <c r="AP42" s="32">
        <v>5158.2746202992284</v>
      </c>
      <c r="AQ42" s="32">
        <v>5158.8269914765624</v>
      </c>
      <c r="AR42" s="32">
        <v>5158.8866284930218</v>
      </c>
      <c r="AS42" s="32">
        <v>5159.2595661984742</v>
      </c>
      <c r="AT42" s="32">
        <v>5159.4062767906507</v>
      </c>
      <c r="AU42" s="32">
        <v>5159.7370336014619</v>
      </c>
      <c r="AV42" s="32">
        <v>5160.1609586010572</v>
      </c>
    </row>
    <row r="43" spans="1:48" x14ac:dyDescent="0.25">
      <c r="A43" s="1"/>
      <c r="B43" s="23" t="s">
        <v>241</v>
      </c>
      <c r="C43" s="21" t="s">
        <v>212</v>
      </c>
      <c r="D43" s="38"/>
      <c r="E43" s="38"/>
      <c r="F43" s="38"/>
      <c r="G43" s="38"/>
      <c r="H43" s="38"/>
      <c r="I43" s="38"/>
      <c r="J43" s="38"/>
      <c r="K43" s="38"/>
      <c r="L43" s="38"/>
      <c r="M43" s="38"/>
      <c r="N43" s="38"/>
      <c r="O43" s="38"/>
      <c r="P43" s="38"/>
      <c r="Q43" s="38"/>
      <c r="R43" s="38"/>
      <c r="S43" s="38"/>
      <c r="T43" s="38"/>
      <c r="U43" s="38"/>
      <c r="V43" s="38"/>
      <c r="W43" s="38"/>
      <c r="X43" s="38"/>
      <c r="Y43" s="38"/>
      <c r="Z43" s="38"/>
      <c r="AA43" s="38"/>
      <c r="AB43" s="38">
        <v>0.13034182699999999</v>
      </c>
      <c r="AC43" s="38">
        <v>0.1303418266382449</v>
      </c>
      <c r="AD43" s="38">
        <v>0.1303418266382449</v>
      </c>
      <c r="AE43" s="38">
        <v>0.1303418266382449</v>
      </c>
      <c r="AF43" s="38">
        <v>0.13621534673013802</v>
      </c>
      <c r="AG43" s="38">
        <v>0.73207606986052087</v>
      </c>
      <c r="AH43" s="38">
        <v>0.73092124759473032</v>
      </c>
      <c r="AI43" s="38">
        <v>0.49406053386044246</v>
      </c>
      <c r="AJ43" s="38">
        <v>0.34240366603796452</v>
      </c>
      <c r="AK43" s="38">
        <v>0.2585859207182013</v>
      </c>
      <c r="AL43" s="38">
        <v>0.34037570860463207</v>
      </c>
      <c r="AM43" s="38">
        <v>0.26442309476615261</v>
      </c>
      <c r="AN43" s="38">
        <v>0.77937419249537065</v>
      </c>
      <c r="AO43" s="38">
        <v>0.6138916891385422</v>
      </c>
      <c r="AP43" s="38">
        <v>0.57086804548344416</v>
      </c>
      <c r="AQ43" s="38">
        <v>0.56134957390666396</v>
      </c>
      <c r="AR43" s="38">
        <v>0.57731224478871035</v>
      </c>
      <c r="AS43" s="38">
        <v>0.61785502590410168</v>
      </c>
      <c r="AT43" s="38">
        <v>0.62463071904219747</v>
      </c>
      <c r="AU43" s="38">
        <v>0.63852710162540738</v>
      </c>
      <c r="AV43" s="38">
        <v>0.67746046793577153</v>
      </c>
    </row>
    <row r="44" spans="1:48" x14ac:dyDescent="0.25">
      <c r="A44" s="1"/>
      <c r="B44" s="23" t="s">
        <v>242</v>
      </c>
      <c r="C44" s="21" t="s">
        <v>243</v>
      </c>
      <c r="D44" s="34"/>
      <c r="E44" s="34"/>
      <c r="F44" s="34"/>
      <c r="G44" s="34"/>
      <c r="H44" s="34"/>
      <c r="I44" s="34"/>
      <c r="J44" s="34"/>
      <c r="K44" s="34"/>
      <c r="L44" s="34"/>
      <c r="M44" s="34"/>
      <c r="N44" s="34"/>
      <c r="O44" s="34"/>
      <c r="P44" s="34"/>
      <c r="Q44" s="34"/>
      <c r="R44" s="34"/>
      <c r="S44" s="34"/>
      <c r="T44" s="34"/>
      <c r="U44" s="34"/>
      <c r="V44" s="34"/>
      <c r="W44" s="34"/>
      <c r="X44" s="34"/>
      <c r="Y44" s="34"/>
      <c r="Z44" s="34"/>
      <c r="AA44" s="34"/>
      <c r="AB44" s="34">
        <v>1.94379E-4</v>
      </c>
      <c r="AC44" s="34">
        <v>1.1810960991069992</v>
      </c>
      <c r="AD44" s="34">
        <v>4.4619185966264308</v>
      </c>
      <c r="AE44" s="34">
        <v>4.4619185966264308</v>
      </c>
      <c r="AF44" s="34">
        <v>1.2350048413453489</v>
      </c>
      <c r="AG44" s="34">
        <v>11.198693826853486</v>
      </c>
      <c r="AH44" s="34">
        <v>0</v>
      </c>
      <c r="AI44" s="34">
        <v>0</v>
      </c>
      <c r="AJ44" s="34">
        <v>0</v>
      </c>
      <c r="AK44" s="34">
        <v>2.4287542715841073E-235</v>
      </c>
      <c r="AL44" s="34">
        <v>0.67084524815623248</v>
      </c>
      <c r="AM44" s="34">
        <v>15.911962170914618</v>
      </c>
      <c r="AN44" s="34">
        <v>40.914007479959722</v>
      </c>
      <c r="AO44" s="34">
        <v>23.61770162457535</v>
      </c>
      <c r="AP44" s="34">
        <v>15.297040651813477</v>
      </c>
      <c r="AQ44" s="34">
        <v>16.134186698541171</v>
      </c>
      <c r="AR44" s="34">
        <v>17.595873270470644</v>
      </c>
      <c r="AS44" s="34">
        <v>19.59718375956497</v>
      </c>
      <c r="AT44" s="34">
        <v>19.825482420661018</v>
      </c>
      <c r="AU44" s="34">
        <v>20.899103521758551</v>
      </c>
      <c r="AV44" s="34">
        <v>23.394855538930326</v>
      </c>
    </row>
    <row r="45" spans="1:48" x14ac:dyDescent="0.25">
      <c r="A45" s="1"/>
      <c r="B45" s="23" t="s">
        <v>244</v>
      </c>
      <c r="C45" s="21" t="s">
        <v>212</v>
      </c>
      <c r="D45" s="38"/>
      <c r="E45" s="38"/>
      <c r="F45" s="38"/>
      <c r="G45" s="38"/>
      <c r="H45" s="38"/>
      <c r="I45" s="38"/>
      <c r="J45" s="38"/>
      <c r="K45" s="38"/>
      <c r="L45" s="38"/>
      <c r="M45" s="38"/>
      <c r="N45" s="38"/>
      <c r="O45" s="38"/>
      <c r="P45" s="38"/>
      <c r="Q45" s="38"/>
      <c r="R45" s="38"/>
      <c r="S45" s="38"/>
      <c r="T45" s="38"/>
      <c r="U45" s="38"/>
      <c r="V45" s="38"/>
      <c r="W45" s="38"/>
      <c r="X45" s="38"/>
      <c r="Y45" s="38"/>
      <c r="Z45" s="38"/>
      <c r="AA45" s="38"/>
      <c r="AB45" s="38">
        <v>0.86965817300000003</v>
      </c>
      <c r="AC45" s="38">
        <v>0.8696581733617551</v>
      </c>
      <c r="AD45" s="38">
        <v>0.8696581733617551</v>
      </c>
      <c r="AE45" s="38">
        <v>0.8696581733617551</v>
      </c>
      <c r="AF45" s="38">
        <v>0.86378465326986198</v>
      </c>
      <c r="AG45" s="38">
        <v>0.20900343629261001</v>
      </c>
      <c r="AH45" s="38">
        <v>0.2106402932578387</v>
      </c>
      <c r="AI45" s="38">
        <v>0.49162286908148001</v>
      </c>
      <c r="AJ45" s="38">
        <v>0.64273454934701579</v>
      </c>
      <c r="AK45" s="38">
        <v>0.73481737928300583</v>
      </c>
      <c r="AL45" s="38">
        <v>0.65937159605179929</v>
      </c>
      <c r="AM45" s="38">
        <v>0.72763686482093726</v>
      </c>
      <c r="AN45" s="38">
        <v>0.21268576709171921</v>
      </c>
      <c r="AO45" s="38">
        <v>0.37816827044854773</v>
      </c>
      <c r="AP45" s="38">
        <v>0.42119191410364576</v>
      </c>
      <c r="AQ45" s="38">
        <v>0.43071038568042602</v>
      </c>
      <c r="AR45" s="38">
        <v>0.41474771479837957</v>
      </c>
      <c r="AS45" s="38">
        <v>0.37420493368298818</v>
      </c>
      <c r="AT45" s="38">
        <v>0.36742924054489245</v>
      </c>
      <c r="AU45" s="38">
        <v>0.35353285796168255</v>
      </c>
      <c r="AV45" s="38">
        <v>0.3145994916513184</v>
      </c>
    </row>
    <row r="46" spans="1:48" x14ac:dyDescent="0.25">
      <c r="A46" s="1"/>
      <c r="B46" s="23" t="s">
        <v>245</v>
      </c>
      <c r="C46" s="21" t="s">
        <v>243</v>
      </c>
      <c r="D46" s="34"/>
      <c r="E46" s="34"/>
      <c r="F46" s="34"/>
      <c r="G46" s="34"/>
      <c r="H46" s="34"/>
      <c r="I46" s="34"/>
      <c r="J46" s="34"/>
      <c r="K46" s="34"/>
      <c r="L46" s="34"/>
      <c r="M46" s="34"/>
      <c r="N46" s="34"/>
      <c r="O46" s="34"/>
      <c r="P46" s="34"/>
      <c r="Q46" s="34"/>
      <c r="R46" s="34"/>
      <c r="S46" s="34"/>
      <c r="T46" s="34"/>
      <c r="U46" s="34"/>
      <c r="V46" s="34"/>
      <c r="W46" s="34"/>
      <c r="X46" s="34"/>
      <c r="Y46" s="34"/>
      <c r="Z46" s="34"/>
      <c r="AA46" s="34"/>
      <c r="AB46" s="34">
        <v>16.80408456</v>
      </c>
      <c r="AC46" s="34">
        <v>19.231934589090759</v>
      </c>
      <c r="AD46" s="34">
        <v>25.221030570830596</v>
      </c>
      <c r="AE46" s="34">
        <v>20.340632556890064</v>
      </c>
      <c r="AF46" s="34">
        <v>13.18399644904926</v>
      </c>
      <c r="AG46" s="34">
        <v>3.6278023948817073</v>
      </c>
      <c r="AH46" s="34">
        <v>0.75577601258213556</v>
      </c>
      <c r="AI46" s="34">
        <v>4.2744217155477458E-2</v>
      </c>
      <c r="AJ46" s="34">
        <v>0.42388237805164714</v>
      </c>
      <c r="AK46" s="34">
        <v>6.4693296644666791</v>
      </c>
      <c r="AL46" s="34">
        <v>14.130602431994904</v>
      </c>
      <c r="AM46" s="34">
        <v>16.829789380861964</v>
      </c>
      <c r="AN46" s="34">
        <v>6.5898255471959537</v>
      </c>
      <c r="AO46" s="34">
        <v>10.408472827305577</v>
      </c>
      <c r="AP46" s="34">
        <v>6.807716870556261</v>
      </c>
      <c r="AQ46" s="34">
        <v>7.835691135774896</v>
      </c>
      <c r="AR46" s="34">
        <v>7.9521331970812881</v>
      </c>
      <c r="AS46" s="34">
        <v>7.1884326882540917</v>
      </c>
      <c r="AT46" s="34">
        <v>7.0958739983782388</v>
      </c>
      <c r="AU46" s="34">
        <v>6.8562920058161616</v>
      </c>
      <c r="AV46" s="34">
        <v>6.0521586649271546</v>
      </c>
    </row>
    <row r="47" spans="1:48" x14ac:dyDescent="0.25">
      <c r="A47" s="1"/>
      <c r="B47" s="22"/>
      <c r="C47" s="21"/>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row>
    <row r="48" spans="1:48" x14ac:dyDescent="0.25">
      <c r="A48" s="1"/>
      <c r="B48" s="45" t="s">
        <v>238</v>
      </c>
      <c r="C48" s="21"/>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row>
    <row r="49" spans="1:48" x14ac:dyDescent="0.25">
      <c r="A49" s="1"/>
      <c r="B49" s="23" t="s">
        <v>239</v>
      </c>
      <c r="C49" s="21" t="s">
        <v>10</v>
      </c>
      <c r="D49" s="35"/>
      <c r="E49" s="35"/>
      <c r="F49" s="35"/>
      <c r="G49" s="35"/>
      <c r="H49" s="35"/>
      <c r="I49" s="35"/>
      <c r="J49" s="35"/>
      <c r="K49" s="35"/>
      <c r="L49" s="35"/>
      <c r="M49" s="35"/>
      <c r="N49" s="35"/>
      <c r="O49" s="35"/>
      <c r="P49" s="35"/>
      <c r="Q49" s="35"/>
      <c r="R49" s="35"/>
      <c r="S49" s="35"/>
      <c r="T49" s="35"/>
      <c r="U49" s="35"/>
      <c r="V49" s="35"/>
      <c r="W49" s="35"/>
      <c r="X49" s="35"/>
      <c r="Y49" s="35"/>
      <c r="Z49" s="35"/>
      <c r="AA49" s="35"/>
      <c r="AB49" s="35">
        <v>0</v>
      </c>
      <c r="AC49" s="35">
        <v>0</v>
      </c>
      <c r="AD49" s="35">
        <v>0</v>
      </c>
      <c r="AE49" s="35">
        <v>0</v>
      </c>
      <c r="AF49" s="35">
        <v>0</v>
      </c>
      <c r="AG49" s="32">
        <v>8.677719999999999</v>
      </c>
      <c r="AH49" s="32">
        <v>8.677719999999999</v>
      </c>
      <c r="AI49" s="32">
        <v>8.5470699999999997</v>
      </c>
      <c r="AJ49" s="32">
        <v>8.5470699999999997</v>
      </c>
      <c r="AK49" s="32">
        <v>8.5470699999999997</v>
      </c>
      <c r="AL49" s="32">
        <v>8.5654085000801956</v>
      </c>
      <c r="AM49" s="32">
        <v>8.5635450002580544</v>
      </c>
      <c r="AN49" s="32">
        <v>24.17373627724217</v>
      </c>
      <c r="AO49" s="32">
        <v>24.177631898173576</v>
      </c>
      <c r="AP49" s="32">
        <v>24.176161846574157</v>
      </c>
      <c r="AQ49" s="32">
        <v>24.181754974817576</v>
      </c>
      <c r="AR49" s="32">
        <v>24.182358839564326</v>
      </c>
      <c r="AS49" s="32">
        <v>24.186135083689621</v>
      </c>
      <c r="AT49" s="32">
        <v>24.187620626727323</v>
      </c>
      <c r="AU49" s="32">
        <v>24.190969761034403</v>
      </c>
      <c r="AV49" s="32">
        <v>24.195262285672946</v>
      </c>
    </row>
    <row r="50" spans="1:48" x14ac:dyDescent="0.25">
      <c r="A50" s="1"/>
      <c r="B50" s="23" t="s">
        <v>240</v>
      </c>
      <c r="C50" s="21" t="s">
        <v>10</v>
      </c>
      <c r="D50" s="32"/>
      <c r="E50" s="32"/>
      <c r="F50" s="32"/>
      <c r="G50" s="32"/>
      <c r="H50" s="32"/>
      <c r="I50" s="32"/>
      <c r="J50" s="32"/>
      <c r="K50" s="32"/>
      <c r="L50" s="32"/>
      <c r="M50" s="32"/>
      <c r="N50" s="32"/>
      <c r="O50" s="32"/>
      <c r="P50" s="32"/>
      <c r="Q50" s="32"/>
      <c r="R50" s="32"/>
      <c r="S50" s="32"/>
      <c r="T50" s="32"/>
      <c r="U50" s="32"/>
      <c r="V50" s="32"/>
      <c r="W50" s="32"/>
      <c r="X50" s="32"/>
      <c r="Y50" s="32"/>
      <c r="Z50" s="32"/>
      <c r="AA50" s="32"/>
      <c r="AB50" s="32">
        <v>19.809099999999997</v>
      </c>
      <c r="AC50" s="32">
        <v>0</v>
      </c>
      <c r="AD50" s="32">
        <v>0</v>
      </c>
      <c r="AE50" s="32">
        <v>0</v>
      </c>
      <c r="AF50" s="32">
        <v>7.6776599999999986</v>
      </c>
      <c r="AG50" s="32">
        <v>8.3219799999999999</v>
      </c>
      <c r="AH50" s="32">
        <v>8.3402000000000012</v>
      </c>
      <c r="AI50" s="32">
        <v>8.3030600000000021</v>
      </c>
      <c r="AJ50" s="32">
        <v>7.6428899999999995</v>
      </c>
      <c r="AK50" s="32">
        <v>7.0661900000000006</v>
      </c>
      <c r="AL50" s="32">
        <v>7.9222399999999995</v>
      </c>
      <c r="AM50" s="32">
        <v>5.5293799999999989</v>
      </c>
      <c r="AN50" s="32">
        <v>24.113963737140683</v>
      </c>
      <c r="AO50" s="32">
        <v>24.117849725669561</v>
      </c>
      <c r="AP50" s="32">
        <v>24.116383308953768</v>
      </c>
      <c r="AQ50" s="32">
        <v>24.12196260749878</v>
      </c>
      <c r="AR50" s="32">
        <v>24.12256497911557</v>
      </c>
      <c r="AS50" s="32">
        <v>24.126331886012196</v>
      </c>
      <c r="AT50" s="32">
        <v>24.127813755861784</v>
      </c>
      <c r="AU50" s="32">
        <v>24.131154609021817</v>
      </c>
      <c r="AV50" s="32">
        <v>24.135436519864541</v>
      </c>
    </row>
    <row r="51" spans="1:48" x14ac:dyDescent="0.25">
      <c r="A51" s="1"/>
      <c r="B51" s="23" t="s">
        <v>241</v>
      </c>
      <c r="C51" s="21" t="s">
        <v>212</v>
      </c>
      <c r="D51" s="38"/>
      <c r="E51" s="38"/>
      <c r="F51" s="38"/>
      <c r="G51" s="38"/>
      <c r="H51" s="38"/>
      <c r="I51" s="38"/>
      <c r="J51" s="38"/>
      <c r="K51" s="38"/>
      <c r="L51" s="38"/>
      <c r="M51" s="38"/>
      <c r="N51" s="38"/>
      <c r="O51" s="38"/>
      <c r="P51" s="38"/>
      <c r="Q51" s="38"/>
      <c r="R51" s="38"/>
      <c r="S51" s="38"/>
      <c r="T51" s="38"/>
      <c r="U51" s="38"/>
      <c r="V51" s="38"/>
      <c r="W51" s="38"/>
      <c r="X51" s="38"/>
      <c r="Y51" s="38"/>
      <c r="Z51" s="38"/>
      <c r="AA51" s="38"/>
      <c r="AB51" s="38">
        <v>0.99</v>
      </c>
      <c r="AC51" s="38">
        <v>0.99</v>
      </c>
      <c r="AD51" s="38">
        <v>0.99</v>
      </c>
      <c r="AE51" s="38">
        <v>0.99</v>
      </c>
      <c r="AF51" s="38">
        <v>0.74028805651722007</v>
      </c>
      <c r="AG51" s="38">
        <v>0.91403419777585637</v>
      </c>
      <c r="AH51" s="38">
        <v>0.91653160132822398</v>
      </c>
      <c r="AI51" s="38">
        <v>0.61377718090585343</v>
      </c>
      <c r="AJ51" s="38">
        <v>0.38148055217285098</v>
      </c>
      <c r="AK51" s="38">
        <v>0.25439876369019226</v>
      </c>
      <c r="AL51" s="38">
        <v>0.22121647412852932</v>
      </c>
      <c r="AM51" s="38">
        <v>0.22896418766661003</v>
      </c>
      <c r="AN51" s="38">
        <v>0.89061485280252084</v>
      </c>
      <c r="AO51" s="38">
        <v>0.89066761902437674</v>
      </c>
      <c r="AP51" s="38">
        <v>0.89057972697782162</v>
      </c>
      <c r="AQ51" s="38">
        <v>0.8902442673276818</v>
      </c>
      <c r="AR51" s="38">
        <v>0.88862376759701256</v>
      </c>
      <c r="AS51" s="38">
        <v>0.88380691357044061</v>
      </c>
      <c r="AT51" s="38">
        <v>0.8831724071534558</v>
      </c>
      <c r="AU51" s="38">
        <v>0.88338154595057883</v>
      </c>
      <c r="AV51" s="38">
        <v>0.88348551795171082</v>
      </c>
    </row>
    <row r="52" spans="1:48" x14ac:dyDescent="0.25">
      <c r="A52" s="1"/>
      <c r="B52" s="23" t="s">
        <v>242</v>
      </c>
      <c r="C52" s="21" t="s">
        <v>243</v>
      </c>
      <c r="D52" s="34"/>
      <c r="E52" s="34"/>
      <c r="F52" s="34"/>
      <c r="G52" s="34"/>
      <c r="H52" s="34"/>
      <c r="I52" s="34"/>
      <c r="J52" s="34"/>
      <c r="K52" s="34"/>
      <c r="L52" s="34"/>
      <c r="M52" s="34"/>
      <c r="N52" s="34"/>
      <c r="O52" s="34"/>
      <c r="P52" s="34"/>
      <c r="Q52" s="34"/>
      <c r="R52" s="34"/>
      <c r="S52" s="34"/>
      <c r="T52" s="34"/>
      <c r="U52" s="34"/>
      <c r="V52" s="34"/>
      <c r="W52" s="34"/>
      <c r="X52" s="34"/>
      <c r="Y52" s="34"/>
      <c r="Z52" s="34"/>
      <c r="AA52" s="34"/>
      <c r="AB52" s="34">
        <v>0</v>
      </c>
      <c r="AC52" s="34">
        <v>0</v>
      </c>
      <c r="AD52" s="34">
        <v>0</v>
      </c>
      <c r="AE52" s="34">
        <v>0</v>
      </c>
      <c r="AF52" s="34">
        <v>17.23151645277899</v>
      </c>
      <c r="AG52" s="34">
        <v>59.703883845532019</v>
      </c>
      <c r="AH52" s="34">
        <v>29.966822213816901</v>
      </c>
      <c r="AI52" s="34">
        <v>0</v>
      </c>
      <c r="AJ52" s="34">
        <v>0</v>
      </c>
      <c r="AK52" s="34">
        <v>4.468597807911622E-121</v>
      </c>
      <c r="AL52" s="34">
        <v>7.466650484858059</v>
      </c>
      <c r="AM52" s="34">
        <v>18.180765998280208</v>
      </c>
      <c r="AN52" s="34">
        <v>80.349748680922602</v>
      </c>
      <c r="AO52" s="34">
        <v>74.702096378366392</v>
      </c>
      <c r="AP52" s="34">
        <v>72.147939676037922</v>
      </c>
      <c r="AQ52" s="34">
        <v>70.539286518633432</v>
      </c>
      <c r="AR52" s="34">
        <v>68.389999032469618</v>
      </c>
      <c r="AS52" s="34">
        <v>67.530330302935795</v>
      </c>
      <c r="AT52" s="34">
        <v>65.878036329505292</v>
      </c>
      <c r="AU52" s="34">
        <v>64.62203195462817</v>
      </c>
      <c r="AV52" s="34">
        <v>64.480883568886568</v>
      </c>
    </row>
    <row r="53" spans="1:48" x14ac:dyDescent="0.25">
      <c r="A53" s="1"/>
      <c r="B53" s="23" t="s">
        <v>244</v>
      </c>
      <c r="C53" s="21" t="s">
        <v>212</v>
      </c>
      <c r="D53" s="38"/>
      <c r="E53" s="38"/>
      <c r="F53" s="38"/>
      <c r="G53" s="38"/>
      <c r="H53" s="38"/>
      <c r="I53" s="38"/>
      <c r="J53" s="38"/>
      <c r="K53" s="38"/>
      <c r="L53" s="38"/>
      <c r="M53" s="38"/>
      <c r="N53" s="38"/>
      <c r="O53" s="38"/>
      <c r="P53" s="38"/>
      <c r="Q53" s="38"/>
      <c r="R53" s="38"/>
      <c r="S53" s="38"/>
      <c r="T53" s="38"/>
      <c r="U53" s="38"/>
      <c r="V53" s="38"/>
      <c r="W53" s="38"/>
      <c r="X53" s="38"/>
      <c r="Y53" s="38"/>
      <c r="Z53" s="38"/>
      <c r="AA53" s="38"/>
      <c r="AB53" s="38">
        <v>0.01</v>
      </c>
      <c r="AC53" s="38">
        <v>0.01</v>
      </c>
      <c r="AD53" s="38">
        <v>0.01</v>
      </c>
      <c r="AE53" s="38">
        <v>0.01</v>
      </c>
      <c r="AF53" s="38">
        <v>0.25971194348277993</v>
      </c>
      <c r="AG53" s="38">
        <v>8.5366467545059485E-2</v>
      </c>
      <c r="AH53" s="38">
        <v>8.312413600063831E-2</v>
      </c>
      <c r="AI53" s="38">
        <v>0.38541911766304349</v>
      </c>
      <c r="AJ53" s="38">
        <v>0.6170146453822819</v>
      </c>
      <c r="AK53" s="38">
        <v>0.68316730798351011</v>
      </c>
      <c r="AL53" s="38">
        <v>0.62274180029890547</v>
      </c>
      <c r="AM53" s="38">
        <v>0.66210678231555808</v>
      </c>
      <c r="AN53" s="38">
        <v>4.5611717964726107E-4</v>
      </c>
      <c r="AO53" s="38">
        <v>4.0335095779134089E-4</v>
      </c>
      <c r="AP53" s="38">
        <v>4.9124300434646247E-4</v>
      </c>
      <c r="AQ53" s="38">
        <v>8.2670265448622098E-4</v>
      </c>
      <c r="AR53" s="38">
        <v>2.4472023851554729E-3</v>
      </c>
      <c r="AS53" s="38">
        <v>7.2640564117274799E-3</v>
      </c>
      <c r="AT53" s="38">
        <v>7.8985628287123119E-3</v>
      </c>
      <c r="AU53" s="38">
        <v>7.6894240315892861E-3</v>
      </c>
      <c r="AV53" s="38">
        <v>7.585452030457217E-3</v>
      </c>
    </row>
    <row r="54" spans="1:48" x14ac:dyDescent="0.25">
      <c r="A54" s="1"/>
      <c r="B54" s="23" t="s">
        <v>245</v>
      </c>
      <c r="C54" s="21" t="s">
        <v>243</v>
      </c>
      <c r="D54" s="34"/>
      <c r="E54" s="34"/>
      <c r="F54" s="34"/>
      <c r="G54" s="34"/>
      <c r="H54" s="34"/>
      <c r="I54" s="34"/>
      <c r="J54" s="34"/>
      <c r="K54" s="34"/>
      <c r="L54" s="34"/>
      <c r="M54" s="34"/>
      <c r="N54" s="34"/>
      <c r="O54" s="34"/>
      <c r="P54" s="34"/>
      <c r="Q54" s="34"/>
      <c r="R54" s="34"/>
      <c r="S54" s="34"/>
      <c r="T54" s="34"/>
      <c r="U54" s="34"/>
      <c r="V54" s="34"/>
      <c r="W54" s="34"/>
      <c r="X54" s="34"/>
      <c r="Y54" s="34"/>
      <c r="Z54" s="34"/>
      <c r="AA54" s="34"/>
      <c r="AB54" s="34">
        <v>0</v>
      </c>
      <c r="AC54" s="34">
        <v>0</v>
      </c>
      <c r="AD54" s="34">
        <v>0</v>
      </c>
      <c r="AE54" s="34">
        <v>0</v>
      </c>
      <c r="AF54" s="34">
        <v>0.24991013366655604</v>
      </c>
      <c r="AG54" s="34">
        <v>5.6738651628779895</v>
      </c>
      <c r="AH54" s="34">
        <v>6.3460360497828558</v>
      </c>
      <c r="AI54" s="34">
        <v>4.0681844430252685</v>
      </c>
      <c r="AJ54" s="34">
        <v>42.893888777170709</v>
      </c>
      <c r="AK54" s="34">
        <v>35.517043988780614</v>
      </c>
      <c r="AL54" s="34">
        <v>34.503223375897676</v>
      </c>
      <c r="AM54" s="34">
        <v>44.641347051874149</v>
      </c>
      <c r="AN54" s="34">
        <v>0.63686636511405648</v>
      </c>
      <c r="AO54" s="34">
        <v>0.14747420983891529</v>
      </c>
      <c r="AP54" s="34">
        <v>9.2830032425113396E-2</v>
      </c>
      <c r="AQ54" s="34">
        <v>0.61913949566190463</v>
      </c>
      <c r="AR54" s="34">
        <v>1.9596656872448954</v>
      </c>
      <c r="AS54" s="34">
        <v>3.6161846236512845</v>
      </c>
      <c r="AT54" s="34">
        <v>3.6236541468484353</v>
      </c>
      <c r="AU54" s="34">
        <v>3.463319972644253</v>
      </c>
      <c r="AV54" s="34">
        <v>3.4252672530469996</v>
      </c>
    </row>
    <row r="55" spans="1:48" x14ac:dyDescent="0.25">
      <c r="A55" s="1"/>
      <c r="B55" s="23"/>
      <c r="C55" s="21"/>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row>
    <row r="56" spans="1:48" x14ac:dyDescent="0.25">
      <c r="A56" s="1"/>
      <c r="B56" s="45" t="s">
        <v>246</v>
      </c>
      <c r="C56" s="21"/>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row>
    <row r="57" spans="1:48" x14ac:dyDescent="0.25">
      <c r="A57" s="1"/>
      <c r="B57" s="23" t="s">
        <v>241</v>
      </c>
      <c r="C57" s="21" t="s">
        <v>212</v>
      </c>
      <c r="D57" s="38"/>
      <c r="E57" s="38"/>
      <c r="F57" s="38"/>
      <c r="G57" s="38"/>
      <c r="H57" s="38"/>
      <c r="I57" s="38"/>
      <c r="J57" s="38"/>
      <c r="K57" s="38"/>
      <c r="L57" s="38"/>
      <c r="M57" s="38"/>
      <c r="N57" s="38"/>
      <c r="O57" s="38"/>
      <c r="P57" s="38"/>
      <c r="Q57" s="38"/>
      <c r="R57" s="38"/>
      <c r="S57" s="38"/>
      <c r="T57" s="38"/>
      <c r="U57" s="38"/>
      <c r="V57" s="38"/>
      <c r="W57" s="38"/>
      <c r="X57" s="38"/>
      <c r="Y57" s="38"/>
      <c r="Z57" s="38"/>
      <c r="AA57" s="38"/>
      <c r="AB57" s="38">
        <v>1</v>
      </c>
      <c r="AC57" s="38">
        <v>1</v>
      </c>
      <c r="AD57" s="38">
        <v>1</v>
      </c>
      <c r="AE57" s="38">
        <v>1</v>
      </c>
      <c r="AF57" s="38">
        <v>1</v>
      </c>
      <c r="AG57" s="38">
        <v>1</v>
      </c>
      <c r="AH57" s="38">
        <v>1</v>
      </c>
      <c r="AI57" s="38">
        <v>1</v>
      </c>
      <c r="AJ57" s="38">
        <v>1</v>
      </c>
      <c r="AK57" s="38">
        <v>1</v>
      </c>
      <c r="AL57" s="38">
        <v>0.99990000000000001</v>
      </c>
      <c r="AM57" s="38">
        <v>1</v>
      </c>
      <c r="AN57" s="38">
        <v>0.99990000000000001</v>
      </c>
      <c r="AO57" s="38">
        <v>0.99990000000000001</v>
      </c>
      <c r="AP57" s="38">
        <v>0.99990000000000001</v>
      </c>
      <c r="AQ57" s="38">
        <v>0.99990000000000001</v>
      </c>
      <c r="AR57" s="38">
        <v>0.99990000000000001</v>
      </c>
      <c r="AS57" s="38">
        <v>0.99990000000000001</v>
      </c>
      <c r="AT57" s="38">
        <v>0.99990000000000001</v>
      </c>
      <c r="AU57" s="38">
        <v>0.99990000000000001</v>
      </c>
      <c r="AV57" s="38">
        <v>0.99990000000000001</v>
      </c>
    </row>
    <row r="58" spans="1:48" x14ac:dyDescent="0.25">
      <c r="A58" s="1"/>
      <c r="B58" s="49"/>
      <c r="C58" s="21"/>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row>
    <row r="59" spans="1:48" x14ac:dyDescent="0.25">
      <c r="A59" s="1"/>
      <c r="B59" s="45" t="s">
        <v>27</v>
      </c>
      <c r="C59" s="21"/>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row>
    <row r="60" spans="1:48" x14ac:dyDescent="0.25">
      <c r="A60" s="1"/>
      <c r="B60" s="23" t="s">
        <v>239</v>
      </c>
      <c r="C60" s="21" t="s">
        <v>10</v>
      </c>
      <c r="D60" s="35"/>
      <c r="E60" s="35"/>
      <c r="F60" s="35"/>
      <c r="G60" s="35"/>
      <c r="H60" s="35"/>
      <c r="I60" s="35"/>
      <c r="J60" s="35"/>
      <c r="K60" s="35"/>
      <c r="L60" s="35"/>
      <c r="M60" s="35"/>
      <c r="N60" s="35"/>
      <c r="O60" s="35"/>
      <c r="P60" s="35"/>
      <c r="Q60" s="35"/>
      <c r="R60" s="35"/>
      <c r="S60" s="35"/>
      <c r="T60" s="35"/>
      <c r="U60" s="35"/>
      <c r="V60" s="35"/>
      <c r="W60" s="35"/>
      <c r="X60" s="35"/>
      <c r="Y60" s="35"/>
      <c r="Z60" s="35"/>
      <c r="AA60" s="35"/>
      <c r="AB60" s="35">
        <v>0</v>
      </c>
      <c r="AC60" s="35">
        <v>0</v>
      </c>
      <c r="AD60" s="35">
        <v>0</v>
      </c>
      <c r="AE60" s="35">
        <v>0</v>
      </c>
      <c r="AF60" s="35">
        <v>0</v>
      </c>
      <c r="AG60" s="32">
        <v>3413.0922399999986</v>
      </c>
      <c r="AH60" s="32">
        <v>3413.0922399999986</v>
      </c>
      <c r="AI60" s="32">
        <v>3438.1318100000008</v>
      </c>
      <c r="AJ60" s="32">
        <v>3438.1318100000008</v>
      </c>
      <c r="AK60" s="32">
        <v>3438.1318100000008</v>
      </c>
      <c r="AL60" s="32">
        <v>3427.2896876783434</v>
      </c>
      <c r="AM60" s="32">
        <v>3426.7938898951625</v>
      </c>
      <c r="AN60" s="32">
        <v>3841.7423067339964</v>
      </c>
      <c r="AO60" s="32">
        <v>3826.6508894656572</v>
      </c>
      <c r="AP60" s="32">
        <v>3826.4132291119017</v>
      </c>
      <c r="AQ60" s="32">
        <v>3827.3174591657726</v>
      </c>
      <c r="AR60" s="32">
        <v>3827.4150847929213</v>
      </c>
      <c r="AS60" s="32">
        <v>3828.0255827611859</v>
      </c>
      <c r="AT60" s="32">
        <v>3828.265747585333</v>
      </c>
      <c r="AU60" s="32">
        <v>3828.8071955484602</v>
      </c>
      <c r="AV60" s="32">
        <v>3829.5011595729261</v>
      </c>
    </row>
    <row r="61" spans="1:48" x14ac:dyDescent="0.25">
      <c r="A61" s="1"/>
      <c r="B61" s="23" t="s">
        <v>240</v>
      </c>
      <c r="C61" s="21" t="s">
        <v>10</v>
      </c>
      <c r="D61" s="32"/>
      <c r="E61" s="32"/>
      <c r="F61" s="32"/>
      <c r="G61" s="32"/>
      <c r="H61" s="32"/>
      <c r="I61" s="32"/>
      <c r="J61" s="32"/>
      <c r="K61" s="32"/>
      <c r="L61" s="32"/>
      <c r="M61" s="32"/>
      <c r="N61" s="32"/>
      <c r="O61" s="32"/>
      <c r="P61" s="32"/>
      <c r="Q61" s="32"/>
      <c r="R61" s="32"/>
      <c r="S61" s="32"/>
      <c r="T61" s="32"/>
      <c r="U61" s="32"/>
      <c r="V61" s="32"/>
      <c r="W61" s="32"/>
      <c r="X61" s="32"/>
      <c r="Y61" s="32"/>
      <c r="Z61" s="32"/>
      <c r="AA61" s="32"/>
      <c r="AB61" s="32">
        <v>3009.5615250000001</v>
      </c>
      <c r="AC61" s="32">
        <v>3033.2024787006599</v>
      </c>
      <c r="AD61" s="32">
        <v>3050.932947131841</v>
      </c>
      <c r="AE61" s="32">
        <v>3031.2323169144761</v>
      </c>
      <c r="AF61" s="32">
        <v>3140.0307182719366</v>
      </c>
      <c r="AG61" s="32">
        <v>3289.6497699999995</v>
      </c>
      <c r="AH61" s="32">
        <v>3297.1871900000006</v>
      </c>
      <c r="AI61" s="32">
        <v>3311.3090000000011</v>
      </c>
      <c r="AJ61" s="32">
        <v>3309.3117000000007</v>
      </c>
      <c r="AK61" s="32">
        <v>3269.4321099999988</v>
      </c>
      <c r="AL61" s="32">
        <v>3311.4628099999995</v>
      </c>
      <c r="AM61" s="32">
        <v>3284.963810000002</v>
      </c>
      <c r="AN61" s="32">
        <v>3740.0177455244007</v>
      </c>
      <c r="AO61" s="32">
        <v>3725.3259302275314</v>
      </c>
      <c r="AP61" s="32">
        <v>3725.0945628245454</v>
      </c>
      <c r="AQ61" s="32">
        <v>3725.9748499904972</v>
      </c>
      <c r="AR61" s="32">
        <v>3726.0698906123826</v>
      </c>
      <c r="AS61" s="32">
        <v>3726.6642233532621</v>
      </c>
      <c r="AT61" s="32">
        <v>3726.8980289113779</v>
      </c>
      <c r="AU61" s="32">
        <v>3727.4251400054313</v>
      </c>
      <c r="AV61" s="32">
        <v>3728.1007287250877</v>
      </c>
    </row>
    <row r="62" spans="1:48" x14ac:dyDescent="0.25">
      <c r="A62" s="1"/>
      <c r="B62" s="23" t="s">
        <v>241</v>
      </c>
      <c r="C62" s="21" t="s">
        <v>212</v>
      </c>
      <c r="D62" s="38"/>
      <c r="E62" s="38"/>
      <c r="F62" s="38"/>
      <c r="G62" s="38"/>
      <c r="H62" s="38"/>
      <c r="I62" s="38"/>
      <c r="J62" s="38"/>
      <c r="K62" s="38"/>
      <c r="L62" s="38"/>
      <c r="M62" s="38"/>
      <c r="N62" s="38"/>
      <c r="O62" s="38"/>
      <c r="P62" s="38"/>
      <c r="Q62" s="38"/>
      <c r="R62" s="38"/>
      <c r="S62" s="38"/>
      <c r="T62" s="38"/>
      <c r="U62" s="38"/>
      <c r="V62" s="38"/>
      <c r="W62" s="38"/>
      <c r="X62" s="38"/>
      <c r="Y62" s="38"/>
      <c r="Z62" s="38"/>
      <c r="AA62" s="38"/>
      <c r="AB62" s="38">
        <v>0.54208685700000003</v>
      </c>
      <c r="AC62" s="38">
        <v>0.54208685723560968</v>
      </c>
      <c r="AD62" s="38">
        <v>0.54208685723560968</v>
      </c>
      <c r="AE62" s="38">
        <v>0.54208685723560968</v>
      </c>
      <c r="AF62" s="38">
        <v>0.55300595220958892</v>
      </c>
      <c r="AG62" s="38">
        <v>0.92892843976209671</v>
      </c>
      <c r="AH62" s="38">
        <v>0.92767053021040569</v>
      </c>
      <c r="AI62" s="38">
        <v>0.70027938598549655</v>
      </c>
      <c r="AJ62" s="38">
        <v>0.4854517589887542</v>
      </c>
      <c r="AK62" s="38">
        <v>0.36812244130066984</v>
      </c>
      <c r="AL62" s="38">
        <v>0.47588842523434555</v>
      </c>
      <c r="AM62" s="38">
        <v>0.47747736301849841</v>
      </c>
      <c r="AN62" s="38">
        <v>0.95901573841478693</v>
      </c>
      <c r="AO62" s="38">
        <v>0.87368884322967733</v>
      </c>
      <c r="AP62" s="38">
        <v>0.89715084531263145</v>
      </c>
      <c r="AQ62" s="38">
        <v>0.87558098598103729</v>
      </c>
      <c r="AR62" s="38">
        <v>0.83828869785018834</v>
      </c>
      <c r="AS62" s="38">
        <v>0.82991477814267578</v>
      </c>
      <c r="AT62" s="38">
        <v>0.82072097508587294</v>
      </c>
      <c r="AU62" s="38">
        <v>0.82509499795975705</v>
      </c>
      <c r="AV62" s="38">
        <v>0.83830628593646539</v>
      </c>
    </row>
    <row r="63" spans="1:48" x14ac:dyDescent="0.25">
      <c r="A63" s="1"/>
      <c r="B63" s="23" t="s">
        <v>242</v>
      </c>
      <c r="C63" s="21" t="s">
        <v>243</v>
      </c>
      <c r="D63" s="34"/>
      <c r="E63" s="34"/>
      <c r="F63" s="34"/>
      <c r="G63" s="34"/>
      <c r="H63" s="34"/>
      <c r="I63" s="34"/>
      <c r="J63" s="34"/>
      <c r="K63" s="34"/>
      <c r="L63" s="34"/>
      <c r="M63" s="34"/>
      <c r="N63" s="34"/>
      <c r="O63" s="34"/>
      <c r="P63" s="34"/>
      <c r="Q63" s="34"/>
      <c r="R63" s="34"/>
      <c r="S63" s="34"/>
      <c r="T63" s="34"/>
      <c r="U63" s="34"/>
      <c r="V63" s="34"/>
      <c r="W63" s="34"/>
      <c r="X63" s="34"/>
      <c r="Y63" s="34"/>
      <c r="Z63" s="34"/>
      <c r="AA63" s="34"/>
      <c r="AB63" s="34">
        <v>0</v>
      </c>
      <c r="AC63" s="34">
        <v>19.265491837397406</v>
      </c>
      <c r="AD63" s="34">
        <v>34.926976925700195</v>
      </c>
      <c r="AE63" s="34">
        <v>21.960976017020791</v>
      </c>
      <c r="AF63" s="34">
        <v>21.195296117237746</v>
      </c>
      <c r="AG63" s="34">
        <v>31.36641778097346</v>
      </c>
      <c r="AH63" s="34">
        <v>0</v>
      </c>
      <c r="AI63" s="34">
        <v>0</v>
      </c>
      <c r="AJ63" s="34">
        <v>0</v>
      </c>
      <c r="AK63" s="34">
        <v>7.8075485621809843E-270</v>
      </c>
      <c r="AL63" s="34">
        <v>2.2633467092289346</v>
      </c>
      <c r="AM63" s="34">
        <v>22.635256129600961</v>
      </c>
      <c r="AN63" s="34">
        <v>43.414881591680363</v>
      </c>
      <c r="AO63" s="34">
        <v>23.868831251876959</v>
      </c>
      <c r="AP63" s="34">
        <v>25.176159107582659</v>
      </c>
      <c r="AQ63" s="34">
        <v>24.575819779412903</v>
      </c>
      <c r="AR63" s="34">
        <v>23.139107410888435</v>
      </c>
      <c r="AS63" s="34">
        <v>23.060127562035245</v>
      </c>
      <c r="AT63" s="34">
        <v>22.529475488896452</v>
      </c>
      <c r="AU63" s="34">
        <v>23.108545485466376</v>
      </c>
      <c r="AV63" s="34">
        <v>24.565596774829096</v>
      </c>
    </row>
    <row r="64" spans="1:48" x14ac:dyDescent="0.25">
      <c r="A64" s="1"/>
      <c r="B64" s="23" t="s">
        <v>244</v>
      </c>
      <c r="C64" s="21" t="s">
        <v>212</v>
      </c>
      <c r="D64" s="38"/>
      <c r="E64" s="38"/>
      <c r="F64" s="38"/>
      <c r="G64" s="38"/>
      <c r="H64" s="38"/>
      <c r="I64" s="38"/>
      <c r="J64" s="38"/>
      <c r="K64" s="38"/>
      <c r="L64" s="38"/>
      <c r="M64" s="38"/>
      <c r="N64" s="38"/>
      <c r="O64" s="38"/>
      <c r="P64" s="38"/>
      <c r="Q64" s="38"/>
      <c r="R64" s="38"/>
      <c r="S64" s="38"/>
      <c r="T64" s="38"/>
      <c r="U64" s="38"/>
      <c r="V64" s="38"/>
      <c r="W64" s="38"/>
      <c r="X64" s="38"/>
      <c r="Y64" s="38"/>
      <c r="Z64" s="38"/>
      <c r="AA64" s="38"/>
      <c r="AB64" s="38">
        <v>0.45791314300000002</v>
      </c>
      <c r="AC64" s="38">
        <v>0.45791314276439027</v>
      </c>
      <c r="AD64" s="38">
        <v>0.45791314276439027</v>
      </c>
      <c r="AE64" s="38">
        <v>0.45791314276439027</v>
      </c>
      <c r="AF64" s="38">
        <v>0.44699404779041113</v>
      </c>
      <c r="AG64" s="38">
        <v>6.4279829207023326E-2</v>
      </c>
      <c r="AH64" s="38">
        <v>6.5952097848101326E-2</v>
      </c>
      <c r="AI64" s="38">
        <v>0.29487577643160479</v>
      </c>
      <c r="AJ64" s="38">
        <v>0.51032964669423386</v>
      </c>
      <c r="AK64" s="38">
        <v>0.62389034283999878</v>
      </c>
      <c r="AL64" s="38">
        <v>0.52328316001833641</v>
      </c>
      <c r="AM64" s="38">
        <v>0.51678083479403658</v>
      </c>
      <c r="AN64" s="38">
        <v>3.5242459397748081E-2</v>
      </c>
      <c r="AO64" s="38">
        <v>0.12056935458285772</v>
      </c>
      <c r="AP64" s="38">
        <v>9.7107352499903515E-2</v>
      </c>
      <c r="AQ64" s="38">
        <v>0.11867721183149771</v>
      </c>
      <c r="AR64" s="38">
        <v>0.1559694999623466</v>
      </c>
      <c r="AS64" s="38">
        <v>0.16434341966985924</v>
      </c>
      <c r="AT64" s="38">
        <v>0.17353722272666205</v>
      </c>
      <c r="AU64" s="38">
        <v>0.16916319985277797</v>
      </c>
      <c r="AV64" s="38">
        <v>0.15595191187606958</v>
      </c>
    </row>
    <row r="65" spans="1:48" x14ac:dyDescent="0.25">
      <c r="A65" s="1"/>
      <c r="B65" s="23" t="s">
        <v>245</v>
      </c>
      <c r="C65" s="21" t="s">
        <v>243</v>
      </c>
      <c r="D65" s="34"/>
      <c r="E65" s="34"/>
      <c r="F65" s="34"/>
      <c r="G65" s="34"/>
      <c r="H65" s="34"/>
      <c r="I65" s="34"/>
      <c r="J65" s="34"/>
      <c r="K65" s="34"/>
      <c r="L65" s="34"/>
      <c r="M65" s="34"/>
      <c r="N65" s="34"/>
      <c r="O65" s="34"/>
      <c r="P65" s="34"/>
      <c r="Q65" s="34"/>
      <c r="R65" s="34"/>
      <c r="S65" s="34"/>
      <c r="T65" s="34"/>
      <c r="U65" s="34"/>
      <c r="V65" s="34"/>
      <c r="W65" s="34"/>
      <c r="X65" s="34"/>
      <c r="Y65" s="34"/>
      <c r="Z65" s="34"/>
      <c r="AA65" s="34"/>
      <c r="AB65" s="34">
        <v>4.080117284</v>
      </c>
      <c r="AC65" s="34">
        <v>4.0070194848654719</v>
      </c>
      <c r="AD65" s="34">
        <v>4.925071756357057</v>
      </c>
      <c r="AE65" s="34">
        <v>3.7100609715032005</v>
      </c>
      <c r="AF65" s="34">
        <v>2.5894679230171591</v>
      </c>
      <c r="AG65" s="34">
        <v>0.45071083391986888</v>
      </c>
      <c r="AH65" s="34">
        <v>4.002342179662112E-2</v>
      </c>
      <c r="AI65" s="34">
        <v>0.15570519782956441</v>
      </c>
      <c r="AJ65" s="34">
        <v>5.4386118305742048</v>
      </c>
      <c r="AK65" s="34">
        <v>9.6661588189256662</v>
      </c>
      <c r="AL65" s="34">
        <v>13.104534757154145</v>
      </c>
      <c r="AM65" s="34">
        <v>8.4457812144126798</v>
      </c>
      <c r="AN65" s="34">
        <v>0.51546464963590033</v>
      </c>
      <c r="AO65" s="34">
        <v>1.1659747594945014</v>
      </c>
      <c r="AP65" s="34">
        <v>0.58816946316126062</v>
      </c>
      <c r="AQ65" s="34">
        <v>0.97831154738222692</v>
      </c>
      <c r="AR65" s="34">
        <v>1.6629743171767744</v>
      </c>
      <c r="AS65" s="34">
        <v>1.8737496134347862</v>
      </c>
      <c r="AT65" s="34">
        <v>2.0500351121195877</v>
      </c>
      <c r="AU65" s="34">
        <v>1.9909924527084575</v>
      </c>
      <c r="AV65" s="34">
        <v>1.8499676731925523</v>
      </c>
    </row>
    <row r="66" spans="1:48" x14ac:dyDescent="0.25">
      <c r="A66" s="1"/>
      <c r="B66" s="49"/>
      <c r="C66" s="21"/>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row>
    <row r="67" spans="1:48" x14ac:dyDescent="0.25">
      <c r="A67" s="1"/>
      <c r="B67" s="45" t="s">
        <v>28</v>
      </c>
      <c r="C67" s="21"/>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row>
    <row r="68" spans="1:48" x14ac:dyDescent="0.25">
      <c r="A68" s="1"/>
      <c r="B68" s="23" t="s">
        <v>239</v>
      </c>
      <c r="C68" s="21" t="s">
        <v>10</v>
      </c>
      <c r="D68" s="35"/>
      <c r="E68" s="35"/>
      <c r="F68" s="35"/>
      <c r="G68" s="35"/>
      <c r="H68" s="35"/>
      <c r="I68" s="35"/>
      <c r="J68" s="35"/>
      <c r="K68" s="35"/>
      <c r="L68" s="35"/>
      <c r="M68" s="35"/>
      <c r="N68" s="35"/>
      <c r="O68" s="35"/>
      <c r="P68" s="35"/>
      <c r="Q68" s="35"/>
      <c r="R68" s="35"/>
      <c r="S68" s="35"/>
      <c r="T68" s="35"/>
      <c r="U68" s="35"/>
      <c r="V68" s="35"/>
      <c r="W68" s="35"/>
      <c r="X68" s="35"/>
      <c r="Y68" s="35"/>
      <c r="Z68" s="35"/>
      <c r="AA68" s="35"/>
      <c r="AB68" s="35">
        <v>0</v>
      </c>
      <c r="AC68" s="35">
        <v>0</v>
      </c>
      <c r="AD68" s="35">
        <v>0</v>
      </c>
      <c r="AE68" s="35">
        <v>0</v>
      </c>
      <c r="AF68" s="35">
        <v>0</v>
      </c>
      <c r="AG68" s="32">
        <v>2792.9068199999997</v>
      </c>
      <c r="AH68" s="32">
        <v>2792.9068199999997</v>
      </c>
      <c r="AI68" s="32">
        <v>2796.122699999999</v>
      </c>
      <c r="AJ68" s="32">
        <v>2796.122699999999</v>
      </c>
      <c r="AK68" s="32">
        <v>2796.122699999999</v>
      </c>
      <c r="AL68" s="32">
        <v>2793.5760125117399</v>
      </c>
      <c r="AM68" s="32">
        <v>2793.2646882197691</v>
      </c>
      <c r="AN68" s="32">
        <v>3334.7670228241532</v>
      </c>
      <c r="AO68" s="32">
        <v>3329.5689323352453</v>
      </c>
      <c r="AP68" s="32">
        <v>3329.4133446605815</v>
      </c>
      <c r="AQ68" s="32">
        <v>3330.0053115125193</v>
      </c>
      <c r="AR68" s="32">
        <v>3330.0692234947896</v>
      </c>
      <c r="AS68" s="32">
        <v>3330.4688945285498</v>
      </c>
      <c r="AT68" s="32">
        <v>3330.626121789785</v>
      </c>
      <c r="AU68" s="32">
        <v>3330.980588271902</v>
      </c>
      <c r="AV68" s="32">
        <v>3331.4349015267671</v>
      </c>
    </row>
    <row r="69" spans="1:48" x14ac:dyDescent="0.25">
      <c r="A69" s="1"/>
      <c r="B69" s="23" t="s">
        <v>240</v>
      </c>
      <c r="C69" s="21" t="s">
        <v>10</v>
      </c>
      <c r="D69" s="32"/>
      <c r="E69" s="32"/>
      <c r="F69" s="32"/>
      <c r="G69" s="32"/>
      <c r="H69" s="32"/>
      <c r="I69" s="32"/>
      <c r="J69" s="32"/>
      <c r="K69" s="32"/>
      <c r="L69" s="32"/>
      <c r="M69" s="32"/>
      <c r="N69" s="32"/>
      <c r="O69" s="32"/>
      <c r="P69" s="32"/>
      <c r="Q69" s="32"/>
      <c r="R69" s="32"/>
      <c r="S69" s="32"/>
      <c r="T69" s="32"/>
      <c r="U69" s="32"/>
      <c r="V69" s="32"/>
      <c r="W69" s="32"/>
      <c r="X69" s="32"/>
      <c r="Y69" s="32"/>
      <c r="Z69" s="32"/>
      <c r="AA69" s="32"/>
      <c r="AB69" s="32">
        <v>2669.6365440000004</v>
      </c>
      <c r="AC69" s="32">
        <v>2675.3024852228355</v>
      </c>
      <c r="AD69" s="32">
        <v>2663.7619661329786</v>
      </c>
      <c r="AE69" s="32">
        <v>2669.5669985742993</v>
      </c>
      <c r="AF69" s="32">
        <v>2653.9814623871744</v>
      </c>
      <c r="AG69" s="32">
        <v>2711.7171100000005</v>
      </c>
      <c r="AH69" s="32">
        <v>2694.2189899999998</v>
      </c>
      <c r="AI69" s="32">
        <v>2707.3054699999984</v>
      </c>
      <c r="AJ69" s="32">
        <v>2691.9675200000015</v>
      </c>
      <c r="AK69" s="32">
        <v>2646.7328200000011</v>
      </c>
      <c r="AL69" s="32">
        <v>2677.3986999999984</v>
      </c>
      <c r="AM69" s="32">
        <v>2679.69974</v>
      </c>
      <c r="AN69" s="32">
        <v>3196.1228975939439</v>
      </c>
      <c r="AO69" s="32">
        <v>3191.1409195661972</v>
      </c>
      <c r="AP69" s="32">
        <v>3190.9918005044537</v>
      </c>
      <c r="AQ69" s="32">
        <v>3191.5591561239453</v>
      </c>
      <c r="AR69" s="32">
        <v>3191.6204109428181</v>
      </c>
      <c r="AS69" s="32">
        <v>3192.0034655111767</v>
      </c>
      <c r="AT69" s="32">
        <v>3192.154155993097</v>
      </c>
      <c r="AU69" s="32">
        <v>3192.4938854051279</v>
      </c>
      <c r="AV69" s="32">
        <v>3192.9293104248122</v>
      </c>
    </row>
    <row r="70" spans="1:48" x14ac:dyDescent="0.25">
      <c r="A70" s="1"/>
      <c r="B70" s="23" t="s">
        <v>241</v>
      </c>
      <c r="C70" s="21" t="s">
        <v>212</v>
      </c>
      <c r="D70" s="38"/>
      <c r="E70" s="38"/>
      <c r="F70" s="38"/>
      <c r="G70" s="38"/>
      <c r="H70" s="38"/>
      <c r="I70" s="38"/>
      <c r="J70" s="38"/>
      <c r="K70" s="38"/>
      <c r="L70" s="38"/>
      <c r="M70" s="38"/>
      <c r="N70" s="38"/>
      <c r="O70" s="38"/>
      <c r="P70" s="38"/>
      <c r="Q70" s="38"/>
      <c r="R70" s="38"/>
      <c r="S70" s="38"/>
      <c r="T70" s="38"/>
      <c r="U70" s="38"/>
      <c r="V70" s="38"/>
      <c r="W70" s="38"/>
      <c r="X70" s="38"/>
      <c r="Y70" s="38"/>
      <c r="Z70" s="38"/>
      <c r="AA70" s="38"/>
      <c r="AB70" s="38">
        <v>0.10211702</v>
      </c>
      <c r="AC70" s="38">
        <v>0.10211702018952562</v>
      </c>
      <c r="AD70" s="38">
        <v>0.10211702018952562</v>
      </c>
      <c r="AE70" s="38">
        <v>0.10211702018952562</v>
      </c>
      <c r="AF70" s="38">
        <v>0.10698629927554903</v>
      </c>
      <c r="AG70" s="38">
        <v>0.25020887470593423</v>
      </c>
      <c r="AH70" s="38">
        <v>0.25101310787478087</v>
      </c>
      <c r="AI70" s="38">
        <v>0.17581357612866602</v>
      </c>
      <c r="AJ70" s="38">
        <v>0.14463157493382858</v>
      </c>
      <c r="AK70" s="38">
        <v>0.14439406845757846</v>
      </c>
      <c r="AL70" s="38">
        <v>0.1673840798518611</v>
      </c>
      <c r="AM70" s="38">
        <v>0.13095069964069925</v>
      </c>
      <c r="AN70" s="38">
        <v>0.64854792964659957</v>
      </c>
      <c r="AO70" s="38">
        <v>0.60501091267756257</v>
      </c>
      <c r="AP70" s="38">
        <v>0.49505965126487078</v>
      </c>
      <c r="AQ70" s="38">
        <v>0.43825498840227822</v>
      </c>
      <c r="AR70" s="38">
        <v>0.39783267607386058</v>
      </c>
      <c r="AS70" s="38">
        <v>0.34273197888937684</v>
      </c>
      <c r="AT70" s="38">
        <v>0.34185863991513971</v>
      </c>
      <c r="AU70" s="38">
        <v>0.34404944407102228</v>
      </c>
      <c r="AV70" s="38">
        <v>0.35693632320592611</v>
      </c>
    </row>
    <row r="71" spans="1:48" x14ac:dyDescent="0.25">
      <c r="A71" s="1"/>
      <c r="B71" s="23" t="s">
        <v>244</v>
      </c>
      <c r="C71" s="21" t="s">
        <v>212</v>
      </c>
      <c r="D71" s="38"/>
      <c r="E71" s="38"/>
      <c r="F71" s="38"/>
      <c r="G71" s="38"/>
      <c r="H71" s="38"/>
      <c r="I71" s="38"/>
      <c r="J71" s="38"/>
      <c r="K71" s="38"/>
      <c r="L71" s="38"/>
      <c r="M71" s="38"/>
      <c r="N71" s="38"/>
      <c r="O71" s="38"/>
      <c r="P71" s="38"/>
      <c r="Q71" s="38"/>
      <c r="R71" s="38"/>
      <c r="S71" s="38"/>
      <c r="T71" s="38"/>
      <c r="U71" s="38"/>
      <c r="V71" s="38"/>
      <c r="W71" s="38"/>
      <c r="X71" s="38"/>
      <c r="Y71" s="38"/>
      <c r="Z71" s="38"/>
      <c r="AA71" s="38"/>
      <c r="AB71" s="38">
        <v>0.89788298</v>
      </c>
      <c r="AC71" s="38">
        <v>0.89788297981047438</v>
      </c>
      <c r="AD71" s="38">
        <v>0.89788297981047438</v>
      </c>
      <c r="AE71" s="38">
        <v>0.89788297981047438</v>
      </c>
      <c r="AF71" s="38">
        <v>0.89301370072445097</v>
      </c>
      <c r="AG71" s="38">
        <v>0.68747232761050825</v>
      </c>
      <c r="AH71" s="38">
        <v>0.68716574449257561</v>
      </c>
      <c r="AI71" s="38">
        <v>0.81179959231888965</v>
      </c>
      <c r="AJ71" s="38">
        <v>0.84346369969549839</v>
      </c>
      <c r="AK71" s="38">
        <v>0.85281401392075507</v>
      </c>
      <c r="AL71" s="38">
        <v>0.8326159201481389</v>
      </c>
      <c r="AM71" s="38">
        <v>0.86006334446448029</v>
      </c>
      <c r="AN71" s="38">
        <v>0.34246611445858</v>
      </c>
      <c r="AO71" s="38">
        <v>0.386003131427617</v>
      </c>
      <c r="AP71" s="38">
        <v>0.49595439284030879</v>
      </c>
      <c r="AQ71" s="38">
        <v>0.55275905570290129</v>
      </c>
      <c r="AR71" s="38">
        <v>0.59318136803131893</v>
      </c>
      <c r="AS71" s="38">
        <v>0.64828206521580267</v>
      </c>
      <c r="AT71" s="38">
        <v>0.64915540419003981</v>
      </c>
      <c r="AU71" s="38">
        <v>0.64696460003415723</v>
      </c>
      <c r="AV71" s="38">
        <v>0.63407772089925341</v>
      </c>
    </row>
    <row r="72" spans="1:48" x14ac:dyDescent="0.25">
      <c r="A72" s="1"/>
      <c r="B72" s="23" t="s">
        <v>245</v>
      </c>
      <c r="C72" s="21" t="s">
        <v>243</v>
      </c>
      <c r="D72" s="34"/>
      <c r="E72" s="34"/>
      <c r="F72" s="34"/>
      <c r="G72" s="34"/>
      <c r="H72" s="34"/>
      <c r="I72" s="34"/>
      <c r="J72" s="34"/>
      <c r="K72" s="34"/>
      <c r="L72" s="34"/>
      <c r="M72" s="34"/>
      <c r="N72" s="34"/>
      <c r="O72" s="34"/>
      <c r="P72" s="34"/>
      <c r="Q72" s="34"/>
      <c r="R72" s="34"/>
      <c r="S72" s="34"/>
      <c r="T72" s="34"/>
      <c r="U72" s="34"/>
      <c r="V72" s="34"/>
      <c r="W72" s="34"/>
      <c r="X72" s="34"/>
      <c r="Y72" s="34"/>
      <c r="Z72" s="34"/>
      <c r="AA72" s="34"/>
      <c r="AB72" s="34">
        <v>8.7737658960000005</v>
      </c>
      <c r="AC72" s="34">
        <v>9.4476963916567218</v>
      </c>
      <c r="AD72" s="34">
        <v>0.80368261186137047</v>
      </c>
      <c r="AE72" s="34">
        <v>10.826912980982438</v>
      </c>
      <c r="AF72" s="34">
        <v>3.8069415044992225</v>
      </c>
      <c r="AG72" s="34">
        <v>5.062394017813884</v>
      </c>
      <c r="AH72" s="34">
        <v>1.032662396803637</v>
      </c>
      <c r="AI72" s="34">
        <v>0.21319958067493885</v>
      </c>
      <c r="AJ72" s="34">
        <v>8.3313077886342857</v>
      </c>
      <c r="AK72" s="34">
        <v>17.894529006544296</v>
      </c>
      <c r="AL72" s="34">
        <v>21.638761269196557</v>
      </c>
      <c r="AM72" s="34">
        <v>16.076510237819079</v>
      </c>
      <c r="AN72" s="34">
        <v>4.0246275917487031</v>
      </c>
      <c r="AO72" s="34">
        <v>3.134837540470766</v>
      </c>
      <c r="AP72" s="34">
        <v>2.4902856870530239</v>
      </c>
      <c r="AQ72" s="34">
        <v>4.2075362214191747</v>
      </c>
      <c r="AR72" s="34">
        <v>5.9692466074542629</v>
      </c>
      <c r="AS72" s="34">
        <v>8.266136581421053</v>
      </c>
      <c r="AT72" s="34">
        <v>8.154282302616652</v>
      </c>
      <c r="AU72" s="34">
        <v>7.9221851581891389</v>
      </c>
      <c r="AV72" s="34">
        <v>7.7753665636781371</v>
      </c>
    </row>
    <row r="73" spans="1:48" x14ac:dyDescent="0.25">
      <c r="A73" s="1"/>
      <c r="B73" s="23"/>
      <c r="C73" s="21"/>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row>
    <row r="74" spans="1:48" x14ac:dyDescent="0.25">
      <c r="A74" s="1"/>
      <c r="B74" s="45" t="s">
        <v>249</v>
      </c>
      <c r="C74" s="21"/>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row>
    <row r="75" spans="1:48" x14ac:dyDescent="0.25">
      <c r="A75" s="1"/>
      <c r="B75" s="23" t="s">
        <v>239</v>
      </c>
      <c r="C75" s="21" t="s">
        <v>10</v>
      </c>
      <c r="D75" s="35"/>
      <c r="E75" s="35"/>
      <c r="F75" s="35"/>
      <c r="G75" s="35"/>
      <c r="H75" s="35"/>
      <c r="I75" s="35"/>
      <c r="J75" s="35"/>
      <c r="K75" s="35"/>
      <c r="L75" s="35"/>
      <c r="M75" s="35"/>
      <c r="N75" s="35"/>
      <c r="O75" s="35"/>
      <c r="P75" s="35"/>
      <c r="Q75" s="35"/>
      <c r="R75" s="35"/>
      <c r="S75" s="35"/>
      <c r="T75" s="35"/>
      <c r="U75" s="35"/>
      <c r="V75" s="35"/>
      <c r="W75" s="35"/>
      <c r="X75" s="35"/>
      <c r="Y75" s="35"/>
      <c r="Z75" s="35"/>
      <c r="AA75" s="35"/>
      <c r="AB75" s="35">
        <v>0</v>
      </c>
      <c r="AC75" s="35">
        <v>0</v>
      </c>
      <c r="AD75" s="35">
        <v>0</v>
      </c>
      <c r="AE75" s="35">
        <v>0</v>
      </c>
      <c r="AF75" s="35">
        <v>0</v>
      </c>
      <c r="AG75" s="35">
        <v>78.684470000000019</v>
      </c>
      <c r="AH75" s="35">
        <v>78.684470000000019</v>
      </c>
      <c r="AI75" s="35">
        <v>78.159040000000019</v>
      </c>
      <c r="AJ75" s="35">
        <v>78.159040000000019</v>
      </c>
      <c r="AK75" s="35">
        <v>78.159040000000019</v>
      </c>
      <c r="AL75" s="35">
        <v>78.297704373549138</v>
      </c>
      <c r="AM75" s="35">
        <v>78.279781630009211</v>
      </c>
      <c r="AN75" s="35">
        <v>84.276952183855244</v>
      </c>
      <c r="AO75" s="35">
        <v>84.259802055950246</v>
      </c>
      <c r="AP75" s="35">
        <v>84.252043051596004</v>
      </c>
      <c r="AQ75" s="35">
        <v>84.281563856451939</v>
      </c>
      <c r="AR75" s="35">
        <v>84.284751084166459</v>
      </c>
      <c r="AS75" s="35">
        <v>84.304682285644361</v>
      </c>
      <c r="AT75" s="35">
        <v>84.312523054568771</v>
      </c>
      <c r="AU75" s="35">
        <v>84.330199949503523</v>
      </c>
      <c r="AV75" s="35">
        <v>84.352856104821086</v>
      </c>
    </row>
    <row r="76" spans="1:48" x14ac:dyDescent="0.25">
      <c r="A76" s="1"/>
      <c r="B76" s="23" t="s">
        <v>240</v>
      </c>
      <c r="C76" s="21" t="s">
        <v>10</v>
      </c>
      <c r="D76" s="32"/>
      <c r="E76" s="32"/>
      <c r="F76" s="32"/>
      <c r="G76" s="32"/>
      <c r="H76" s="32"/>
      <c r="I76" s="32"/>
      <c r="J76" s="32"/>
      <c r="K76" s="32"/>
      <c r="L76" s="32"/>
      <c r="M76" s="32"/>
      <c r="N76" s="32"/>
      <c r="O76" s="32"/>
      <c r="P76" s="32"/>
      <c r="Q76" s="32"/>
      <c r="R76" s="32"/>
      <c r="S76" s="32"/>
      <c r="T76" s="32"/>
      <c r="U76" s="32"/>
      <c r="V76" s="32"/>
      <c r="W76" s="32"/>
      <c r="X76" s="32"/>
      <c r="Y76" s="32"/>
      <c r="Z76" s="32"/>
      <c r="AA76" s="32"/>
      <c r="AB76" s="32">
        <v>76.566935729999997</v>
      </c>
      <c r="AC76" s="32">
        <v>76.585449178593677</v>
      </c>
      <c r="AD76" s="32">
        <v>76.518004249341075</v>
      </c>
      <c r="AE76" s="32">
        <v>76.556796387119121</v>
      </c>
      <c r="AF76" s="32">
        <v>76.665482641910131</v>
      </c>
      <c r="AG76" s="32">
        <v>77.899299999999982</v>
      </c>
      <c r="AH76" s="32">
        <v>77.876939999999991</v>
      </c>
      <c r="AI76" s="32">
        <v>77.038470000000004</v>
      </c>
      <c r="AJ76" s="32">
        <v>77.506620000000026</v>
      </c>
      <c r="AK76" s="32">
        <v>76.057560000000009</v>
      </c>
      <c r="AL76" s="32">
        <v>76.825249999999997</v>
      </c>
      <c r="AM76" s="32">
        <v>76.925959999999989</v>
      </c>
      <c r="AN76" s="32">
        <v>82.340489478637267</v>
      </c>
      <c r="AO76" s="32">
        <v>82.32373341556513</v>
      </c>
      <c r="AP76" s="32">
        <v>82.316152692724074</v>
      </c>
      <c r="AQ76" s="32">
        <v>82.344995187126784</v>
      </c>
      <c r="AR76" s="32">
        <v>82.348109180731129</v>
      </c>
      <c r="AS76" s="32">
        <v>82.367582415619921</v>
      </c>
      <c r="AT76" s="32">
        <v>82.375243024296381</v>
      </c>
      <c r="AU76" s="32">
        <v>82.392513750677367</v>
      </c>
      <c r="AV76" s="32">
        <v>82.414649327133446</v>
      </c>
    </row>
    <row r="77" spans="1:48" x14ac:dyDescent="0.25">
      <c r="A77" s="1"/>
      <c r="B77" s="23" t="s">
        <v>241</v>
      </c>
      <c r="C77" s="21" t="s">
        <v>212</v>
      </c>
      <c r="D77" s="38"/>
      <c r="E77" s="38"/>
      <c r="F77" s="38"/>
      <c r="G77" s="38"/>
      <c r="H77" s="38"/>
      <c r="I77" s="38"/>
      <c r="J77" s="38"/>
      <c r="K77" s="38"/>
      <c r="L77" s="38"/>
      <c r="M77" s="38"/>
      <c r="N77" s="38"/>
      <c r="O77" s="38"/>
      <c r="P77" s="38"/>
      <c r="Q77" s="38"/>
      <c r="R77" s="38"/>
      <c r="S77" s="38"/>
      <c r="T77" s="38"/>
      <c r="U77" s="38"/>
      <c r="V77" s="38"/>
      <c r="W77" s="38"/>
      <c r="X77" s="38"/>
      <c r="Y77" s="38"/>
      <c r="Z77" s="38"/>
      <c r="AA77" s="38"/>
      <c r="AB77" s="38">
        <v>0.34645221199999998</v>
      </c>
      <c r="AC77" s="38">
        <v>0.34645221165857842</v>
      </c>
      <c r="AD77" s="38">
        <v>0.34645221165857842</v>
      </c>
      <c r="AE77" s="38">
        <v>0.34645221165857842</v>
      </c>
      <c r="AF77" s="38">
        <v>0.35431006951640032</v>
      </c>
      <c r="AG77" s="38">
        <v>0.8302981975876198</v>
      </c>
      <c r="AH77" s="38">
        <v>0.82716289531853604</v>
      </c>
      <c r="AI77" s="38">
        <v>0.58639353782867454</v>
      </c>
      <c r="AJ77" s="38">
        <v>0.38345687623782038</v>
      </c>
      <c r="AK77" s="38">
        <v>0.31551511776081154</v>
      </c>
      <c r="AL77" s="38">
        <v>0.41106953768455023</v>
      </c>
      <c r="AM77" s="38">
        <v>0.31522726528209716</v>
      </c>
      <c r="AN77" s="38">
        <v>0.84123014408512431</v>
      </c>
      <c r="AO77" s="38">
        <v>0.84322814797753132</v>
      </c>
      <c r="AP77" s="38">
        <v>0.8302981408886313</v>
      </c>
      <c r="AQ77" s="38">
        <v>0.80899157536373623</v>
      </c>
      <c r="AR77" s="38">
        <v>0.70799400751403085</v>
      </c>
      <c r="AS77" s="38">
        <v>0.72231842455922424</v>
      </c>
      <c r="AT77" s="38">
        <v>0.73216237479034796</v>
      </c>
      <c r="AU77" s="38">
        <v>0.74763713726949288</v>
      </c>
      <c r="AV77" s="38">
        <v>0.77480995284100018</v>
      </c>
    </row>
    <row r="78" spans="1:48" x14ac:dyDescent="0.25">
      <c r="A78" s="1"/>
      <c r="B78" s="23" t="s">
        <v>242</v>
      </c>
      <c r="C78" s="21" t="s">
        <v>243</v>
      </c>
      <c r="D78" s="34"/>
      <c r="E78" s="34"/>
      <c r="F78" s="34"/>
      <c r="G78" s="34"/>
      <c r="H78" s="34"/>
      <c r="I78" s="34"/>
      <c r="J78" s="34"/>
      <c r="K78" s="34"/>
      <c r="L78" s="34"/>
      <c r="M78" s="34"/>
      <c r="N78" s="34"/>
      <c r="O78" s="34"/>
      <c r="P78" s="34"/>
      <c r="Q78" s="34"/>
      <c r="R78" s="34"/>
      <c r="S78" s="34"/>
      <c r="T78" s="34"/>
      <c r="U78" s="34"/>
      <c r="V78" s="34"/>
      <c r="W78" s="34"/>
      <c r="X78" s="34"/>
      <c r="Y78" s="34"/>
      <c r="Z78" s="34"/>
      <c r="AA78" s="34"/>
      <c r="AB78" s="34">
        <v>0</v>
      </c>
      <c r="AC78" s="34">
        <v>2.1354736024485175</v>
      </c>
      <c r="AD78" s="34">
        <v>10.677368012242644</v>
      </c>
      <c r="AE78" s="34">
        <v>11.453903867678468</v>
      </c>
      <c r="AF78" s="34">
        <v>10.919540633205848</v>
      </c>
      <c r="AG78" s="34">
        <v>6.0553030018385288</v>
      </c>
      <c r="AH78" s="34">
        <v>0</v>
      </c>
      <c r="AI78" s="34">
        <v>0</v>
      </c>
      <c r="AJ78" s="34">
        <v>0</v>
      </c>
      <c r="AK78" s="34">
        <v>9.6210091557284536E-26</v>
      </c>
      <c r="AL78" s="34">
        <v>2.8516628311581727E-3</v>
      </c>
      <c r="AM78" s="34">
        <v>7.2409840512661026</v>
      </c>
      <c r="AN78" s="34">
        <v>29.466247002990013</v>
      </c>
      <c r="AO78" s="34">
        <v>20.958945578787088</v>
      </c>
      <c r="AP78" s="34">
        <v>22.73031048425457</v>
      </c>
      <c r="AQ78" s="34">
        <v>22.916453119697668</v>
      </c>
      <c r="AR78" s="34">
        <v>20.478681788098189</v>
      </c>
      <c r="AS78" s="34">
        <v>21.706400343792691</v>
      </c>
      <c r="AT78" s="34">
        <v>22.73109399637621</v>
      </c>
      <c r="AU78" s="34">
        <v>24.558509766569163</v>
      </c>
      <c r="AV78" s="34">
        <v>27.524566625145518</v>
      </c>
    </row>
    <row r="79" spans="1:48" x14ac:dyDescent="0.25">
      <c r="A79" s="1"/>
      <c r="B79" s="23" t="s">
        <v>244</v>
      </c>
      <c r="C79" s="21" t="s">
        <v>212</v>
      </c>
      <c r="D79" s="38"/>
      <c r="E79" s="38"/>
      <c r="F79" s="38"/>
      <c r="G79" s="38"/>
      <c r="H79" s="38"/>
      <c r="I79" s="38"/>
      <c r="J79" s="38"/>
      <c r="K79" s="38"/>
      <c r="L79" s="38"/>
      <c r="M79" s="38"/>
      <c r="N79" s="38"/>
      <c r="O79" s="38"/>
      <c r="P79" s="38"/>
      <c r="Q79" s="38"/>
      <c r="R79" s="38"/>
      <c r="S79" s="38"/>
      <c r="T79" s="38"/>
      <c r="U79" s="38"/>
      <c r="V79" s="38"/>
      <c r="W79" s="38"/>
      <c r="X79" s="38"/>
      <c r="Y79" s="38"/>
      <c r="Z79" s="38"/>
      <c r="AA79" s="38"/>
      <c r="AB79" s="38">
        <v>0.65354778800000002</v>
      </c>
      <c r="AC79" s="38">
        <v>0.65354778834142158</v>
      </c>
      <c r="AD79" s="38">
        <v>0.65354778834142158</v>
      </c>
      <c r="AE79" s="38">
        <v>0.65354778834142158</v>
      </c>
      <c r="AF79" s="38">
        <v>0.64568993048359968</v>
      </c>
      <c r="AG79" s="38">
        <v>0.15561691088828419</v>
      </c>
      <c r="AH79" s="38">
        <v>0.15888835285684716</v>
      </c>
      <c r="AI79" s="38">
        <v>0.40149475862106965</v>
      </c>
      <c r="AJ79" s="38">
        <v>0.60364964575610147</v>
      </c>
      <c r="AK79" s="38">
        <v>0.6660038791673043</v>
      </c>
      <c r="AL79" s="38">
        <v>0.57929873316390113</v>
      </c>
      <c r="AM79" s="38">
        <v>0.65833640555152018</v>
      </c>
      <c r="AN79" s="38">
        <v>0.13233352674849314</v>
      </c>
      <c r="AO79" s="38">
        <v>0.13033552285608613</v>
      </c>
      <c r="AP79" s="38">
        <v>0.14326552994498612</v>
      </c>
      <c r="AQ79" s="38">
        <v>0.16457209546988119</v>
      </c>
      <c r="AR79" s="38">
        <v>0.26556966331958654</v>
      </c>
      <c r="AS79" s="38">
        <v>0.25124524627439315</v>
      </c>
      <c r="AT79" s="38">
        <v>0.24140129604326946</v>
      </c>
      <c r="AU79" s="38">
        <v>0.22592653356412454</v>
      </c>
      <c r="AV79" s="38">
        <v>0.19875371799261721</v>
      </c>
    </row>
    <row r="80" spans="1:48" x14ac:dyDescent="0.25">
      <c r="A80" s="1"/>
      <c r="B80" s="23" t="s">
        <v>245</v>
      </c>
      <c r="C80" s="21" t="s">
        <v>243</v>
      </c>
      <c r="D80" s="34"/>
      <c r="E80" s="34"/>
      <c r="F80" s="34"/>
      <c r="G80" s="34"/>
      <c r="H80" s="34"/>
      <c r="I80" s="34"/>
      <c r="J80" s="34"/>
      <c r="K80" s="34"/>
      <c r="L80" s="34"/>
      <c r="M80" s="34"/>
      <c r="N80" s="34"/>
      <c r="O80" s="34"/>
      <c r="P80" s="34"/>
      <c r="Q80" s="34"/>
      <c r="R80" s="34"/>
      <c r="S80" s="34"/>
      <c r="T80" s="34"/>
      <c r="U80" s="34"/>
      <c r="V80" s="34"/>
      <c r="W80" s="34"/>
      <c r="X80" s="34"/>
      <c r="Y80" s="34"/>
      <c r="Z80" s="34"/>
      <c r="AA80" s="34"/>
      <c r="AB80" s="34">
        <v>0.70252525099999996</v>
      </c>
      <c r="AC80" s="34">
        <v>0.56492703463851446</v>
      </c>
      <c r="AD80" s="34">
        <v>8.1819754364105002</v>
      </c>
      <c r="AE80" s="34">
        <v>7.8207715382660954</v>
      </c>
      <c r="AF80" s="34">
        <v>5.1391549415747448</v>
      </c>
      <c r="AG80" s="34">
        <v>1.0331551368782432</v>
      </c>
      <c r="AH80" s="34">
        <v>0.30100407368469517</v>
      </c>
      <c r="AI80" s="34">
        <v>5.0157345181937661E-5</v>
      </c>
      <c r="AJ80" s="34">
        <v>1.7664582722584705</v>
      </c>
      <c r="AK80" s="34">
        <v>14.772374151214617</v>
      </c>
      <c r="AL80" s="34">
        <v>13.051970231991621</v>
      </c>
      <c r="AM80" s="34">
        <v>4.3843723467339295</v>
      </c>
      <c r="AN80" s="34">
        <v>1.1884343212668365</v>
      </c>
      <c r="AO80" s="34">
        <v>0.85557745560599519</v>
      </c>
      <c r="AP80" s="34">
        <v>0.76038291491188947</v>
      </c>
      <c r="AQ80" s="34">
        <v>1.3651691375540371</v>
      </c>
      <c r="AR80" s="34">
        <v>3.6952763928671866</v>
      </c>
      <c r="AS80" s="34">
        <v>3.6412226362305495</v>
      </c>
      <c r="AT80" s="34">
        <v>3.6303128939017317</v>
      </c>
      <c r="AU80" s="34">
        <v>3.5657095751468493</v>
      </c>
      <c r="AV80" s="34">
        <v>3.3297313927740793</v>
      </c>
    </row>
    <row r="81" spans="1:48" x14ac:dyDescent="0.25">
      <c r="A81" s="1"/>
      <c r="B81" s="23"/>
      <c r="C81" s="21"/>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row>
    <row r="82" spans="1:48" x14ac:dyDescent="0.25">
      <c r="A82" s="1"/>
      <c r="B82" s="45" t="s">
        <v>29</v>
      </c>
      <c r="C82" s="21"/>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row>
    <row r="83" spans="1:48" x14ac:dyDescent="0.25">
      <c r="A83" s="1"/>
      <c r="B83" s="23" t="s">
        <v>239</v>
      </c>
      <c r="C83" s="21" t="s">
        <v>10</v>
      </c>
      <c r="D83" s="35"/>
      <c r="E83" s="35"/>
      <c r="F83" s="35"/>
      <c r="G83" s="35"/>
      <c r="H83" s="35"/>
      <c r="I83" s="35"/>
      <c r="J83" s="35"/>
      <c r="K83" s="35"/>
      <c r="L83" s="35"/>
      <c r="M83" s="35"/>
      <c r="N83" s="35"/>
      <c r="O83" s="35"/>
      <c r="P83" s="35"/>
      <c r="Q83" s="35"/>
      <c r="R83" s="35"/>
      <c r="S83" s="35"/>
      <c r="T83" s="35"/>
      <c r="U83" s="35"/>
      <c r="V83" s="35"/>
      <c r="W83" s="35"/>
      <c r="X83" s="35"/>
      <c r="Y83" s="35"/>
      <c r="Z83" s="35"/>
      <c r="AA83" s="35"/>
      <c r="AB83" s="35">
        <v>0</v>
      </c>
      <c r="AC83" s="35">
        <v>0</v>
      </c>
      <c r="AD83" s="35">
        <v>0</v>
      </c>
      <c r="AE83" s="35">
        <v>0</v>
      </c>
      <c r="AF83" s="35">
        <v>0</v>
      </c>
      <c r="AG83" s="32">
        <v>10779.510250000005</v>
      </c>
      <c r="AH83" s="32">
        <v>10779.510250000005</v>
      </c>
      <c r="AI83" s="32">
        <v>10840.551000000001</v>
      </c>
      <c r="AJ83" s="32">
        <v>10840.551000000001</v>
      </c>
      <c r="AK83" s="32">
        <v>10840.551000000001</v>
      </c>
      <c r="AL83" s="32">
        <v>10823.441833519031</v>
      </c>
      <c r="AM83" s="32">
        <v>10821.884835291423</v>
      </c>
      <c r="AN83" s="32">
        <v>11890.379403249766</v>
      </c>
      <c r="AO83" s="32">
        <v>11859.889714453369</v>
      </c>
      <c r="AP83" s="32">
        <v>11859.156983652736</v>
      </c>
      <c r="AQ83" s="32">
        <v>11861.944815955674</v>
      </c>
      <c r="AR83" s="32">
        <v>11862.245805594092</v>
      </c>
      <c r="AS83" s="32">
        <v>11864.128032301243</v>
      </c>
      <c r="AT83" s="32">
        <v>11864.868484636267</v>
      </c>
      <c r="AU83" s="32">
        <v>11866.53782322494</v>
      </c>
      <c r="AV83" s="32">
        <v>11868.677384187553</v>
      </c>
    </row>
    <row r="84" spans="1:48" x14ac:dyDescent="0.25">
      <c r="A84" s="1"/>
      <c r="B84" s="23" t="s">
        <v>240</v>
      </c>
      <c r="C84" s="21" t="s">
        <v>10</v>
      </c>
      <c r="D84" s="32"/>
      <c r="E84" s="32"/>
      <c r="F84" s="32"/>
      <c r="G84" s="32"/>
      <c r="H84" s="32"/>
      <c r="I84" s="32"/>
      <c r="J84" s="32"/>
      <c r="K84" s="32"/>
      <c r="L84" s="32"/>
      <c r="M84" s="32"/>
      <c r="N84" s="32"/>
      <c r="O84" s="32"/>
      <c r="P84" s="32"/>
      <c r="Q84" s="32"/>
      <c r="R84" s="32"/>
      <c r="S84" s="32"/>
      <c r="T84" s="32"/>
      <c r="U84" s="32"/>
      <c r="V84" s="32"/>
      <c r="W84" s="32"/>
      <c r="X84" s="32"/>
      <c r="Y84" s="32"/>
      <c r="Z84" s="32"/>
      <c r="AA84" s="32"/>
      <c r="AB84" s="32">
        <v>9555.7672229999989</v>
      </c>
      <c r="AC84" s="32">
        <v>9819.9263374181064</v>
      </c>
      <c r="AD84" s="32">
        <v>9864.4350277848353</v>
      </c>
      <c r="AE84" s="32">
        <v>9746.7095293973598</v>
      </c>
      <c r="AF84" s="32">
        <v>10004.725188686587</v>
      </c>
      <c r="AG84" s="32">
        <v>10454.450269999998</v>
      </c>
      <c r="AH84" s="32">
        <v>10477.978590000001</v>
      </c>
      <c r="AI84" s="32">
        <v>10497.228229999999</v>
      </c>
      <c r="AJ84" s="32">
        <v>10496.442290000001</v>
      </c>
      <c r="AK84" s="32">
        <v>10327.678310000003</v>
      </c>
      <c r="AL84" s="32">
        <v>10485.635739999998</v>
      </c>
      <c r="AM84" s="32">
        <v>10392.369619999996</v>
      </c>
      <c r="AN84" s="32">
        <v>11541.845858460534</v>
      </c>
      <c r="AO84" s="32">
        <v>11512.249890457675</v>
      </c>
      <c r="AP84" s="32">
        <v>11511.538637631347</v>
      </c>
      <c r="AQ84" s="32">
        <v>11514.244752350525</v>
      </c>
      <c r="AR84" s="32">
        <v>11514.536919311209</v>
      </c>
      <c r="AS84" s="32">
        <v>11516.363973754793</v>
      </c>
      <c r="AT84" s="32">
        <v>11517.082721780112</v>
      </c>
      <c r="AU84" s="32">
        <v>11518.703128330873</v>
      </c>
      <c r="AV84" s="32">
        <v>11520.779973988841</v>
      </c>
    </row>
    <row r="85" spans="1:48" x14ac:dyDescent="0.25">
      <c r="A85" s="1"/>
      <c r="B85" s="23" t="s">
        <v>241</v>
      </c>
      <c r="C85" s="21" t="s">
        <v>212</v>
      </c>
      <c r="D85" s="38"/>
      <c r="E85" s="38"/>
      <c r="F85" s="38"/>
      <c r="G85" s="38"/>
      <c r="H85" s="38"/>
      <c r="I85" s="38"/>
      <c r="J85" s="38"/>
      <c r="K85" s="38"/>
      <c r="L85" s="38"/>
      <c r="M85" s="38"/>
      <c r="N85" s="38"/>
      <c r="O85" s="38"/>
      <c r="P85" s="38"/>
      <c r="Q85" s="38"/>
      <c r="R85" s="38"/>
      <c r="S85" s="38"/>
      <c r="T85" s="38"/>
      <c r="U85" s="38"/>
      <c r="V85" s="38"/>
      <c r="W85" s="38"/>
      <c r="X85" s="38"/>
      <c r="Y85" s="38"/>
      <c r="Z85" s="38"/>
      <c r="AA85" s="38"/>
      <c r="AB85" s="38">
        <v>0.243660826</v>
      </c>
      <c r="AC85" s="38">
        <v>0.24366082601285677</v>
      </c>
      <c r="AD85" s="38">
        <v>0.24366082601285677</v>
      </c>
      <c r="AE85" s="38">
        <v>0.24366082601285677</v>
      </c>
      <c r="AF85" s="38">
        <v>0.25790415768586783</v>
      </c>
      <c r="AG85" s="38">
        <v>0.92299832490779143</v>
      </c>
      <c r="AH85" s="38">
        <v>0.92048242233951316</v>
      </c>
      <c r="AI85" s="38">
        <v>0.76340805389280131</v>
      </c>
      <c r="AJ85" s="38">
        <v>0.46354372551218737</v>
      </c>
      <c r="AK85" s="38">
        <v>0.33947900338890413</v>
      </c>
      <c r="AL85" s="38">
        <v>0.54300368526887277</v>
      </c>
      <c r="AM85" s="38">
        <v>0.41834384469785646</v>
      </c>
      <c r="AN85" s="38">
        <v>0.78988408926581377</v>
      </c>
      <c r="AO85" s="38">
        <v>0.7425170203966357</v>
      </c>
      <c r="AP85" s="38">
        <v>0.81019297888105057</v>
      </c>
      <c r="AQ85" s="38">
        <v>0.78831454419007985</v>
      </c>
      <c r="AR85" s="38">
        <v>0.77714985129463054</v>
      </c>
      <c r="AS85" s="38">
        <v>0.78658552679518379</v>
      </c>
      <c r="AT85" s="38">
        <v>0.79212087955319077</v>
      </c>
      <c r="AU85" s="38">
        <v>0.79619656651373716</v>
      </c>
      <c r="AV85" s="38">
        <v>0.8030879283532556</v>
      </c>
    </row>
    <row r="86" spans="1:48" x14ac:dyDescent="0.25">
      <c r="A86" s="1"/>
      <c r="B86" s="23" t="s">
        <v>242</v>
      </c>
      <c r="C86" s="21" t="s">
        <v>243</v>
      </c>
      <c r="D86" s="34"/>
      <c r="E86" s="34"/>
      <c r="F86" s="34"/>
      <c r="G86" s="34"/>
      <c r="H86" s="34"/>
      <c r="I86" s="34"/>
      <c r="J86" s="34"/>
      <c r="K86" s="34"/>
      <c r="L86" s="34"/>
      <c r="M86" s="34"/>
      <c r="N86" s="34"/>
      <c r="O86" s="34"/>
      <c r="P86" s="34"/>
      <c r="Q86" s="34"/>
      <c r="R86" s="34"/>
      <c r="S86" s="34"/>
      <c r="T86" s="34"/>
      <c r="U86" s="34"/>
      <c r="V86" s="34"/>
      <c r="W86" s="34"/>
      <c r="X86" s="34"/>
      <c r="Y86" s="34"/>
      <c r="Z86" s="34"/>
      <c r="AA86" s="34"/>
      <c r="AB86" s="34">
        <v>0</v>
      </c>
      <c r="AC86" s="34">
        <v>4.8530172868987398</v>
      </c>
      <c r="AD86" s="34">
        <v>12.808783330995029</v>
      </c>
      <c r="AE86" s="34">
        <v>6.2054975143951099</v>
      </c>
      <c r="AF86" s="34">
        <v>2.8642370033105471</v>
      </c>
      <c r="AG86" s="34">
        <v>28.440836066223131</v>
      </c>
      <c r="AH86" s="34">
        <v>14.221972602637701</v>
      </c>
      <c r="AI86" s="34">
        <v>0</v>
      </c>
      <c r="AJ86" s="34">
        <v>0</v>
      </c>
      <c r="AK86" s="34">
        <v>5.234822206092496E-262</v>
      </c>
      <c r="AL86" s="34">
        <v>2.6167963705203419</v>
      </c>
      <c r="AM86" s="34">
        <v>16.137794126528185</v>
      </c>
      <c r="AN86" s="34">
        <v>23.383497813658042</v>
      </c>
      <c r="AO86" s="34">
        <v>21.581253868659697</v>
      </c>
      <c r="AP86" s="34">
        <v>22.791033953839655</v>
      </c>
      <c r="AQ86" s="34">
        <v>22.579320450674746</v>
      </c>
      <c r="AR86" s="34">
        <v>22.61120661073285</v>
      </c>
      <c r="AS86" s="34">
        <v>23.778157666413378</v>
      </c>
      <c r="AT86" s="34">
        <v>24.500363699056123</v>
      </c>
      <c r="AU86" s="34">
        <v>25.021597336147689</v>
      </c>
      <c r="AV86" s="34">
        <v>26.250134393129617</v>
      </c>
    </row>
    <row r="87" spans="1:48" x14ac:dyDescent="0.25">
      <c r="A87" s="1"/>
      <c r="B87" s="23" t="s">
        <v>244</v>
      </c>
      <c r="C87" s="21" t="s">
        <v>212</v>
      </c>
      <c r="D87" s="38"/>
      <c r="E87" s="38"/>
      <c r="F87" s="38"/>
      <c r="G87" s="38"/>
      <c r="H87" s="38"/>
      <c r="I87" s="38"/>
      <c r="J87" s="38"/>
      <c r="K87" s="38"/>
      <c r="L87" s="38"/>
      <c r="M87" s="38"/>
      <c r="N87" s="38"/>
      <c r="O87" s="38"/>
      <c r="P87" s="38"/>
      <c r="Q87" s="38"/>
      <c r="R87" s="38"/>
      <c r="S87" s="38"/>
      <c r="T87" s="38"/>
      <c r="U87" s="38"/>
      <c r="V87" s="38"/>
      <c r="W87" s="38"/>
      <c r="X87" s="38"/>
      <c r="Y87" s="38"/>
      <c r="Z87" s="38"/>
      <c r="AA87" s="38"/>
      <c r="AB87" s="38">
        <v>0.75633917399999995</v>
      </c>
      <c r="AC87" s="38">
        <v>0.75633917398714323</v>
      </c>
      <c r="AD87" s="38">
        <v>0.75633917398714323</v>
      </c>
      <c r="AE87" s="38">
        <v>0.75633917398714323</v>
      </c>
      <c r="AF87" s="38">
        <v>0.74209584231413217</v>
      </c>
      <c r="AG87" s="38">
        <v>6.6604586746701527E-2</v>
      </c>
      <c r="AH87" s="38">
        <v>6.9255736979190824E-2</v>
      </c>
      <c r="AI87" s="38">
        <v>0.22787380445675195</v>
      </c>
      <c r="AJ87" s="38">
        <v>0.51892058097451421</v>
      </c>
      <c r="AK87" s="38">
        <v>0.65553169035529313</v>
      </c>
      <c r="AL87" s="38">
        <v>0.45654514219373415</v>
      </c>
      <c r="AM87" s="38">
        <v>0.57377859603111425</v>
      </c>
      <c r="AN87" s="38">
        <v>0.20223835146315697</v>
      </c>
      <c r="AO87" s="38">
        <v>0.24960542033233507</v>
      </c>
      <c r="AP87" s="38">
        <v>0.18192946184792019</v>
      </c>
      <c r="AQ87" s="38">
        <v>0.20380789653889086</v>
      </c>
      <c r="AR87" s="38">
        <v>0.21497258943434022</v>
      </c>
      <c r="AS87" s="38">
        <v>0.20553691393378692</v>
      </c>
      <c r="AT87" s="38">
        <v>0.20000156117578</v>
      </c>
      <c r="AU87" s="38">
        <v>0.19592587421523355</v>
      </c>
      <c r="AV87" s="38">
        <v>0.18903451237571514</v>
      </c>
    </row>
    <row r="88" spans="1:48" x14ac:dyDescent="0.25">
      <c r="A88" s="1"/>
      <c r="B88" s="23" t="s">
        <v>245</v>
      </c>
      <c r="C88" s="21" t="s">
        <v>243</v>
      </c>
      <c r="D88" s="34"/>
      <c r="E88" s="34"/>
      <c r="F88" s="34"/>
      <c r="G88" s="34"/>
      <c r="H88" s="34"/>
      <c r="I88" s="34"/>
      <c r="J88" s="34"/>
      <c r="K88" s="34"/>
      <c r="L88" s="34"/>
      <c r="M88" s="34"/>
      <c r="N88" s="34"/>
      <c r="O88" s="34"/>
      <c r="P88" s="34"/>
      <c r="Q88" s="34"/>
      <c r="R88" s="34"/>
      <c r="S88" s="34"/>
      <c r="T88" s="34"/>
      <c r="U88" s="34"/>
      <c r="V88" s="34"/>
      <c r="W88" s="34"/>
      <c r="X88" s="34"/>
      <c r="Y88" s="34"/>
      <c r="Z88" s="34"/>
      <c r="AA88" s="34"/>
      <c r="AB88" s="34">
        <v>13.66744478</v>
      </c>
      <c r="AC88" s="34">
        <v>11.557826774469108</v>
      </c>
      <c r="AD88" s="34">
        <v>4.4931716619335429</v>
      </c>
      <c r="AE88" s="34">
        <v>3.6719804522159665</v>
      </c>
      <c r="AF88" s="34">
        <v>6.4539572667780947</v>
      </c>
      <c r="AG88" s="34">
        <v>0.24731474945042006</v>
      </c>
      <c r="AH88" s="34">
        <v>0.30985872311833546</v>
      </c>
      <c r="AI88" s="34">
        <v>1.2325188350566412E-2</v>
      </c>
      <c r="AJ88" s="34">
        <v>1.1129036128158756</v>
      </c>
      <c r="AK88" s="34">
        <v>5.4789251323581549</v>
      </c>
      <c r="AL88" s="34">
        <v>5.0636393199448602</v>
      </c>
      <c r="AM88" s="34">
        <v>6.5603693024641831</v>
      </c>
      <c r="AN88" s="34">
        <v>2.627544239428806</v>
      </c>
      <c r="AO88" s="34">
        <v>3.6676867556484471</v>
      </c>
      <c r="AP88" s="34">
        <v>1.7934897760833601</v>
      </c>
      <c r="AQ88" s="34">
        <v>2.3053668466673765</v>
      </c>
      <c r="AR88" s="34">
        <v>2.6740602645061879</v>
      </c>
      <c r="AS88" s="34">
        <v>2.6546609507402872</v>
      </c>
      <c r="AT88" s="34">
        <v>2.6676180749869522</v>
      </c>
      <c r="AU88" s="34">
        <v>2.661581570354659</v>
      </c>
      <c r="AV88" s="34">
        <v>2.6559673937913844</v>
      </c>
    </row>
    <row r="89" spans="1:48" ht="15.75" thickBot="1" x14ac:dyDescent="0.3">
      <c r="A89" s="1"/>
      <c r="B89" s="27"/>
      <c r="C89" s="29"/>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row>
    <row r="90" spans="1:48"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row>
  </sheetData>
  <sheetProtection sheet="1" objects="1" scenarios="1"/>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EE7E-74B8-4676-8B84-91A8C6199576}">
  <dimension ref="A1:AV95"/>
  <sheetViews>
    <sheetView zoomScale="99" zoomScaleNormal="99" workbookViewId="0">
      <pane xSplit="3" ySplit="2" topLeftCell="AN3" activePane="bottomRight" state="frozen"/>
      <selection activeCell="AT1" sqref="AT1:AU2"/>
      <selection pane="topRight" activeCell="AT1" sqref="AT1:AU2"/>
      <selection pane="bottomLeft" activeCell="AT1" sqref="AT1:AU2"/>
      <selection pane="bottomRight" activeCell="A3" sqref="A3"/>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5" width="10.5703125" style="2" bestFit="1" customWidth="1"/>
    <col min="46" max="46" width="9.7109375" style="2" bestFit="1" customWidth="1"/>
    <col min="47" max="48" width="10.5703125" style="2" bestFit="1" customWidth="1"/>
    <col min="49" max="16384" width="8.7109375" style="2"/>
  </cols>
  <sheetData>
    <row r="1" spans="1:48" x14ac:dyDescent="0.25">
      <c r="A1" s="68" t="s">
        <v>6</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row>
    <row r="2" spans="1:48" x14ac:dyDescent="0.25">
      <c r="B2" s="15" t="str">
        <f>+TOC!A90&amp;" Crop Insurance Programs"</f>
        <v>Kansas Crop Insurance Programs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20" t="s">
        <v>7</v>
      </c>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30"/>
      <c r="C4" s="31"/>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row>
    <row r="5" spans="1:48" x14ac:dyDescent="0.25">
      <c r="A5" s="1"/>
      <c r="B5" s="22" t="s">
        <v>247</v>
      </c>
      <c r="C5" s="2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row>
    <row r="6" spans="1:48" x14ac:dyDescent="0.25">
      <c r="A6" s="1"/>
      <c r="B6" s="50" t="s">
        <v>229</v>
      </c>
      <c r="C6" s="2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row>
    <row r="7" spans="1:48" x14ac:dyDescent="0.25">
      <c r="A7" s="1"/>
      <c r="B7" s="33" t="s">
        <v>230</v>
      </c>
      <c r="C7" s="21" t="s">
        <v>10</v>
      </c>
      <c r="D7" s="71"/>
      <c r="E7" s="71"/>
      <c r="F7" s="71"/>
      <c r="G7" s="71"/>
      <c r="H7" s="71"/>
      <c r="I7" s="71"/>
      <c r="J7" s="71"/>
      <c r="K7" s="71"/>
      <c r="L7" s="71"/>
      <c r="M7" s="71"/>
      <c r="N7" s="71"/>
      <c r="O7" s="71"/>
      <c r="P7" s="71"/>
      <c r="Q7" s="71"/>
      <c r="R7" s="71"/>
      <c r="S7" s="71"/>
      <c r="T7" s="71"/>
      <c r="U7" s="71"/>
      <c r="V7" s="71"/>
      <c r="W7" s="71"/>
      <c r="X7" s="71"/>
      <c r="Y7" s="71"/>
      <c r="Z7" s="71"/>
      <c r="AA7" s="71"/>
      <c r="AB7" s="71">
        <v>1.1240000000000001</v>
      </c>
      <c r="AC7" s="71">
        <v>1.0289999999999999</v>
      </c>
      <c r="AD7" s="71">
        <v>1.635</v>
      </c>
      <c r="AE7" s="71">
        <v>0.55300000000000005</v>
      </c>
      <c r="AF7" s="71">
        <v>0.61399999999999999</v>
      </c>
      <c r="AG7" s="71">
        <v>1.637</v>
      </c>
      <c r="AH7" s="71">
        <v>0.223</v>
      </c>
      <c r="AI7" s="71">
        <v>0.151</v>
      </c>
      <c r="AJ7" s="71">
        <v>0.29699999999999999</v>
      </c>
      <c r="AK7" s="71">
        <v>0.216</v>
      </c>
      <c r="AL7" s="71">
        <v>0</v>
      </c>
      <c r="AM7" s="71">
        <v>0.13373437499999999</v>
      </c>
      <c r="AN7" s="71">
        <v>0.17067169848477018</v>
      </c>
      <c r="AO7" s="71">
        <v>0.17206294368026859</v>
      </c>
      <c r="AP7" s="71">
        <v>0.17258326474844538</v>
      </c>
      <c r="AQ7" s="71">
        <v>0.1735364027636824</v>
      </c>
      <c r="AR7" s="71">
        <v>0.17413886462057465</v>
      </c>
      <c r="AS7" s="71">
        <v>0.17489423156989667</v>
      </c>
      <c r="AT7" s="71">
        <v>0.1752873870060965</v>
      </c>
      <c r="AU7" s="71">
        <v>0.17589252039655776</v>
      </c>
      <c r="AV7" s="71">
        <v>0.17670604758831829</v>
      </c>
    </row>
    <row r="8" spans="1:48" x14ac:dyDescent="0.25">
      <c r="A8" s="1"/>
      <c r="B8" s="33" t="s">
        <v>231</v>
      </c>
      <c r="C8" s="21" t="s">
        <v>212</v>
      </c>
      <c r="D8" s="41"/>
      <c r="E8" s="41"/>
      <c r="F8" s="41"/>
      <c r="G8" s="41"/>
      <c r="H8" s="41"/>
      <c r="I8" s="41"/>
      <c r="J8" s="41"/>
      <c r="K8" s="41"/>
      <c r="L8" s="41"/>
      <c r="M8" s="41"/>
      <c r="N8" s="41"/>
      <c r="O8" s="41"/>
      <c r="P8" s="41"/>
      <c r="Q8" s="41"/>
      <c r="R8" s="41"/>
      <c r="S8" s="41"/>
      <c r="T8" s="41"/>
      <c r="U8" s="41"/>
      <c r="V8" s="41"/>
      <c r="W8" s="41"/>
      <c r="X8" s="41"/>
      <c r="Y8" s="41"/>
      <c r="Z8" s="41"/>
      <c r="AA8" s="41"/>
      <c r="AB8" s="41">
        <v>7.0250000000000007E-2</v>
      </c>
      <c r="AC8" s="41">
        <v>7.9153846153846144E-2</v>
      </c>
      <c r="AD8" s="41">
        <v>0</v>
      </c>
      <c r="AE8" s="41">
        <v>0</v>
      </c>
      <c r="AF8" s="41">
        <v>3.8374999999999999E-2</v>
      </c>
      <c r="AG8" s="41">
        <v>0.11692857142857142</v>
      </c>
      <c r="AH8" s="41">
        <v>1.39375E-2</v>
      </c>
      <c r="AI8" s="41">
        <v>1.0785714285714286E-2</v>
      </c>
      <c r="AJ8" s="41">
        <v>2.1214285714285713E-2</v>
      </c>
      <c r="AK8" s="41">
        <v>1.35E-2</v>
      </c>
      <c r="AL8" s="41">
        <v>0</v>
      </c>
      <c r="AM8" s="41">
        <v>1.4859374999999999E-2</v>
      </c>
      <c r="AN8" s="41">
        <v>1.4859374999999999E-2</v>
      </c>
      <c r="AO8" s="41">
        <v>1.4859374999999999E-2</v>
      </c>
      <c r="AP8" s="41">
        <v>1.4859374999999999E-2</v>
      </c>
      <c r="AQ8" s="41">
        <v>1.4859374999999999E-2</v>
      </c>
      <c r="AR8" s="41">
        <v>1.4859374999999999E-2</v>
      </c>
      <c r="AS8" s="41">
        <v>1.4859374999999999E-2</v>
      </c>
      <c r="AT8" s="41">
        <v>1.4859374999999999E-2</v>
      </c>
      <c r="AU8" s="41">
        <v>1.4859374999999999E-2</v>
      </c>
      <c r="AV8" s="41">
        <v>1.4859374999999999E-2</v>
      </c>
    </row>
    <row r="9" spans="1:48" x14ac:dyDescent="0.25">
      <c r="A9" s="1"/>
      <c r="B9" s="33" t="s">
        <v>232</v>
      </c>
      <c r="C9" s="21" t="s">
        <v>233</v>
      </c>
      <c r="D9" s="51"/>
      <c r="E9" s="51"/>
      <c r="F9" s="51"/>
      <c r="G9" s="51"/>
      <c r="H9" s="51"/>
      <c r="I9" s="51"/>
      <c r="J9" s="51"/>
      <c r="K9" s="51"/>
      <c r="L9" s="51"/>
      <c r="M9" s="51"/>
      <c r="N9" s="51"/>
      <c r="O9" s="51"/>
      <c r="P9" s="51"/>
      <c r="Q9" s="51"/>
      <c r="R9" s="51"/>
      <c r="S9" s="51"/>
      <c r="T9" s="51"/>
      <c r="U9" s="51"/>
      <c r="V9" s="51"/>
      <c r="W9" s="51"/>
      <c r="X9" s="51"/>
      <c r="Y9" s="51"/>
      <c r="Z9" s="51"/>
      <c r="AA9" s="51"/>
      <c r="AB9" s="51">
        <v>2.4445999999999999E-2</v>
      </c>
      <c r="AC9" s="51">
        <v>1.3779E-2</v>
      </c>
      <c r="AD9" s="51">
        <v>2.6762000000000001E-2</v>
      </c>
      <c r="AE9" s="51">
        <v>1.0881999999999999E-2</v>
      </c>
      <c r="AF9" s="51">
        <v>1.4657E-2</v>
      </c>
      <c r="AG9" s="51">
        <v>4.9180000000000001E-2</v>
      </c>
      <c r="AH9" s="51">
        <v>4.8580000000000003E-3</v>
      </c>
      <c r="AI9" s="51">
        <v>1.6639999999999999E-3</v>
      </c>
      <c r="AJ9" s="51">
        <v>3.3800000000000002E-3</v>
      </c>
      <c r="AK9" s="51">
        <v>1.1413E-2</v>
      </c>
      <c r="AL9" s="51">
        <v>0</v>
      </c>
      <c r="AM9" s="51">
        <v>1.7528288321066192E-3</v>
      </c>
      <c r="AN9" s="51">
        <v>1.944727143319078E-3</v>
      </c>
      <c r="AO9" s="51">
        <v>1.9402619387020412E-3</v>
      </c>
      <c r="AP9" s="51">
        <v>1.9888927437721328E-3</v>
      </c>
      <c r="AQ9" s="51">
        <v>1.9969326741566835E-3</v>
      </c>
      <c r="AR9" s="51">
        <v>1.9906728815411792E-3</v>
      </c>
      <c r="AS9" s="51">
        <v>1.9877638421253382E-3</v>
      </c>
      <c r="AT9" s="51">
        <v>1.9871591144049452E-3</v>
      </c>
      <c r="AU9" s="51">
        <v>1.9945495993430656E-3</v>
      </c>
      <c r="AV9" s="51">
        <v>2.0020532386994198E-3</v>
      </c>
    </row>
    <row r="10" spans="1:48" x14ac:dyDescent="0.25">
      <c r="A10" s="1"/>
      <c r="B10" s="33" t="s">
        <v>234</v>
      </c>
      <c r="C10" s="21" t="s">
        <v>233</v>
      </c>
      <c r="D10" s="51"/>
      <c r="E10" s="51"/>
      <c r="F10" s="51"/>
      <c r="G10" s="51"/>
      <c r="H10" s="51"/>
      <c r="I10" s="51"/>
      <c r="J10" s="51"/>
      <c r="K10" s="51"/>
      <c r="L10" s="51"/>
      <c r="M10" s="51"/>
      <c r="N10" s="51"/>
      <c r="O10" s="51"/>
      <c r="P10" s="51"/>
      <c r="Q10" s="51"/>
      <c r="R10" s="51"/>
      <c r="S10" s="51"/>
      <c r="T10" s="51"/>
      <c r="U10" s="51"/>
      <c r="V10" s="51"/>
      <c r="W10" s="51"/>
      <c r="X10" s="51"/>
      <c r="Y10" s="51"/>
      <c r="Z10" s="51"/>
      <c r="AA10" s="51"/>
      <c r="AB10" s="51">
        <v>1.5474999999999999E-2</v>
      </c>
      <c r="AC10" s="51">
        <v>8.3119999999999999E-3</v>
      </c>
      <c r="AD10" s="51">
        <v>1.5959999999999998E-2</v>
      </c>
      <c r="AE10" s="51">
        <v>6.3249999999999999E-3</v>
      </c>
      <c r="AF10" s="51">
        <v>8.5800000000000008E-3</v>
      </c>
      <c r="AG10" s="51">
        <v>2.8784000000000001E-2</v>
      </c>
      <c r="AH10" s="51">
        <v>2.787E-3</v>
      </c>
      <c r="AI10" s="51">
        <v>1.062E-3</v>
      </c>
      <c r="AJ10" s="51">
        <v>2.1840000000000002E-3</v>
      </c>
      <c r="AK10" s="51">
        <v>6.7340000000000004E-3</v>
      </c>
      <c r="AL10" s="51">
        <v>0</v>
      </c>
      <c r="AM10" s="51">
        <v>1.0727736602553718E-3</v>
      </c>
      <c r="AN10" s="51">
        <v>1.1902200702786478E-3</v>
      </c>
      <c r="AO10" s="51">
        <v>1.1874872570038623E-3</v>
      </c>
      <c r="AP10" s="51">
        <v>1.2172504864764787E-3</v>
      </c>
      <c r="AQ10" s="51">
        <v>1.2221711184223071E-3</v>
      </c>
      <c r="AR10" s="51">
        <v>1.2183399738669638E-3</v>
      </c>
      <c r="AS10" s="51">
        <v>1.2165595713514437E-3</v>
      </c>
      <c r="AT10" s="51">
        <v>1.216189463353343E-3</v>
      </c>
      <c r="AU10" s="51">
        <v>1.2207126189706552E-3</v>
      </c>
      <c r="AV10" s="51">
        <v>1.2253050278300405E-3</v>
      </c>
    </row>
    <row r="11" spans="1:48" x14ac:dyDescent="0.25">
      <c r="A11" s="1"/>
      <c r="B11" s="33" t="s">
        <v>235</v>
      </c>
      <c r="C11" s="21" t="s">
        <v>233</v>
      </c>
      <c r="D11" s="51"/>
      <c r="E11" s="51"/>
      <c r="F11" s="51"/>
      <c r="G11" s="51"/>
      <c r="H11" s="51"/>
      <c r="I11" s="51"/>
      <c r="J11" s="51"/>
      <c r="K11" s="51"/>
      <c r="L11" s="51"/>
      <c r="M11" s="51"/>
      <c r="N11" s="51"/>
      <c r="O11" s="51"/>
      <c r="P11" s="51"/>
      <c r="Q11" s="51"/>
      <c r="R11" s="51"/>
      <c r="S11" s="51"/>
      <c r="T11" s="51"/>
      <c r="U11" s="51"/>
      <c r="V11" s="51"/>
      <c r="W11" s="51"/>
      <c r="X11" s="51"/>
      <c r="Y11" s="51"/>
      <c r="Z11" s="51"/>
      <c r="AA11" s="51"/>
      <c r="AB11" s="51">
        <v>4.9103000000000001E-2</v>
      </c>
      <c r="AC11" s="51">
        <v>1.2768E-2</v>
      </c>
      <c r="AD11" s="51">
        <v>0</v>
      </c>
      <c r="AE11" s="51">
        <v>4.4299999999999998E-4</v>
      </c>
      <c r="AF11" s="51">
        <v>1.5528999999999999E-2</v>
      </c>
      <c r="AG11" s="51">
        <v>1.1839999999999999E-3</v>
      </c>
      <c r="AH11" s="51">
        <v>2.4220000000000001E-3</v>
      </c>
      <c r="AI11" s="51">
        <v>0</v>
      </c>
      <c r="AJ11" s="51">
        <v>6.3619999999999996E-3</v>
      </c>
      <c r="AK11" s="51">
        <v>2.9569000000000002E-2</v>
      </c>
      <c r="AL11" s="51">
        <v>0</v>
      </c>
      <c r="AM11" s="51">
        <v>0</v>
      </c>
      <c r="AN11" s="51">
        <v>0</v>
      </c>
      <c r="AO11" s="51">
        <v>0</v>
      </c>
      <c r="AP11" s="51">
        <v>0</v>
      </c>
      <c r="AQ11" s="51">
        <v>0</v>
      </c>
      <c r="AR11" s="51">
        <v>0</v>
      </c>
      <c r="AS11" s="51">
        <v>0</v>
      </c>
      <c r="AT11" s="51">
        <v>0</v>
      </c>
      <c r="AU11" s="51">
        <v>0</v>
      </c>
      <c r="AV11" s="51">
        <v>0</v>
      </c>
    </row>
    <row r="12" spans="1:48" x14ac:dyDescent="0.25">
      <c r="A12" s="1"/>
      <c r="B12" s="50" t="s">
        <v>236</v>
      </c>
      <c r="C12" s="2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row>
    <row r="13" spans="1:48" x14ac:dyDescent="0.25">
      <c r="A13" s="1"/>
      <c r="B13" s="33" t="s">
        <v>230</v>
      </c>
      <c r="C13" s="21" t="s">
        <v>10</v>
      </c>
      <c r="D13" s="71"/>
      <c r="E13" s="71"/>
      <c r="F13" s="71"/>
      <c r="G13" s="71"/>
      <c r="H13" s="71"/>
      <c r="I13" s="71"/>
      <c r="J13" s="71"/>
      <c r="K13" s="71"/>
      <c r="L13" s="71"/>
      <c r="M13" s="71"/>
      <c r="N13" s="71"/>
      <c r="O13" s="71"/>
      <c r="P13" s="71"/>
      <c r="Q13" s="71"/>
      <c r="R13" s="71"/>
      <c r="S13" s="71"/>
      <c r="T13" s="71"/>
      <c r="U13" s="71"/>
      <c r="V13" s="71"/>
      <c r="W13" s="71"/>
      <c r="X13" s="71"/>
      <c r="Y13" s="71"/>
      <c r="Z13" s="71"/>
      <c r="AA13" s="71"/>
      <c r="AB13" s="71">
        <v>2.3109999999999999</v>
      </c>
      <c r="AC13" s="71">
        <v>3.4260000000000002</v>
      </c>
      <c r="AD13" s="71">
        <v>2.786</v>
      </c>
      <c r="AE13" s="71">
        <v>2.085</v>
      </c>
      <c r="AF13" s="71">
        <v>5.2750000000000004</v>
      </c>
      <c r="AG13" s="71">
        <v>5.069</v>
      </c>
      <c r="AH13" s="71">
        <v>5.3330000000000002</v>
      </c>
      <c r="AI13" s="71">
        <v>5.9779999999999998</v>
      </c>
      <c r="AJ13" s="71">
        <v>6.492</v>
      </c>
      <c r="AK13" s="71">
        <v>6.8049999999999997</v>
      </c>
      <c r="AL13" s="71">
        <v>2.867</v>
      </c>
      <c r="AM13" s="71">
        <v>3.484870714285714</v>
      </c>
      <c r="AN13" s="71">
        <v>4.4473891159769288</v>
      </c>
      <c r="AO13" s="71">
        <v>4.483642395196898</v>
      </c>
      <c r="AP13" s="71">
        <v>4.4972010008472045</v>
      </c>
      <c r="AQ13" s="71">
        <v>4.5220380164310585</v>
      </c>
      <c r="AR13" s="71">
        <v>4.5377370592654671</v>
      </c>
      <c r="AS13" s="71">
        <v>4.5574205262890484</v>
      </c>
      <c r="AT13" s="71">
        <v>4.5676654305313189</v>
      </c>
      <c r="AU13" s="71">
        <v>4.5834340885944007</v>
      </c>
      <c r="AV13" s="71">
        <v>4.6046331040744617</v>
      </c>
    </row>
    <row r="14" spans="1:48" x14ac:dyDescent="0.25">
      <c r="A14" s="1"/>
      <c r="B14" s="33" t="s">
        <v>231</v>
      </c>
      <c r="C14" s="21" t="s">
        <v>212</v>
      </c>
      <c r="D14" s="41"/>
      <c r="E14" s="41"/>
      <c r="F14" s="41"/>
      <c r="G14" s="41"/>
      <c r="H14" s="41"/>
      <c r="I14" s="41"/>
      <c r="J14" s="41"/>
      <c r="K14" s="41"/>
      <c r="L14" s="41"/>
      <c r="M14" s="41"/>
      <c r="N14" s="41"/>
      <c r="O14" s="41"/>
      <c r="P14" s="41"/>
      <c r="Q14" s="41"/>
      <c r="R14" s="41"/>
      <c r="S14" s="41"/>
      <c r="T14" s="41"/>
      <c r="U14" s="41"/>
      <c r="V14" s="41"/>
      <c r="W14" s="41"/>
      <c r="X14" s="41"/>
      <c r="Y14" s="41"/>
      <c r="Z14" s="41"/>
      <c r="AA14" s="41"/>
      <c r="AB14" s="41">
        <v>0.1444375</v>
      </c>
      <c r="AC14" s="41">
        <v>0.26353846153846155</v>
      </c>
      <c r="AD14" s="41">
        <v>0</v>
      </c>
      <c r="AE14" s="41">
        <v>0</v>
      </c>
      <c r="AF14" s="41">
        <v>0.32968750000000002</v>
      </c>
      <c r="AG14" s="41">
        <v>0.36207142857142854</v>
      </c>
      <c r="AH14" s="41">
        <v>0.33331250000000001</v>
      </c>
      <c r="AI14" s="41">
        <v>0.42699999999999999</v>
      </c>
      <c r="AJ14" s="41">
        <v>0.46371428571428569</v>
      </c>
      <c r="AK14" s="41">
        <v>0.42531249999999998</v>
      </c>
      <c r="AL14" s="41">
        <v>0.28670000000000001</v>
      </c>
      <c r="AM14" s="41">
        <v>0.3872078571428571</v>
      </c>
      <c r="AN14" s="41">
        <v>0.3872078571428571</v>
      </c>
      <c r="AO14" s="41">
        <v>0.3872078571428571</v>
      </c>
      <c r="AP14" s="41">
        <v>0.3872078571428571</v>
      </c>
      <c r="AQ14" s="41">
        <v>0.3872078571428571</v>
      </c>
      <c r="AR14" s="41">
        <v>0.3872078571428571</v>
      </c>
      <c r="AS14" s="41">
        <v>0.3872078571428571</v>
      </c>
      <c r="AT14" s="41">
        <v>0.3872078571428571</v>
      </c>
      <c r="AU14" s="41">
        <v>0.3872078571428571</v>
      </c>
      <c r="AV14" s="41">
        <v>0.3872078571428571</v>
      </c>
    </row>
    <row r="15" spans="1:48" x14ac:dyDescent="0.25">
      <c r="A15" s="1"/>
      <c r="B15" s="33" t="s">
        <v>232</v>
      </c>
      <c r="C15" s="21" t="s">
        <v>233</v>
      </c>
      <c r="D15" s="51"/>
      <c r="E15" s="51"/>
      <c r="F15" s="51"/>
      <c r="G15" s="51"/>
      <c r="H15" s="51"/>
      <c r="I15" s="51"/>
      <c r="J15" s="51"/>
      <c r="K15" s="51"/>
      <c r="L15" s="51"/>
      <c r="M15" s="51"/>
      <c r="N15" s="51"/>
      <c r="O15" s="51"/>
      <c r="P15" s="51"/>
      <c r="Q15" s="51"/>
      <c r="R15" s="51"/>
      <c r="S15" s="51"/>
      <c r="T15" s="51"/>
      <c r="U15" s="51"/>
      <c r="V15" s="51"/>
      <c r="W15" s="51"/>
      <c r="X15" s="51"/>
      <c r="Y15" s="51"/>
      <c r="Z15" s="51"/>
      <c r="AA15" s="51"/>
      <c r="AB15" s="51">
        <v>6.4193E-2</v>
      </c>
      <c r="AC15" s="51">
        <v>6.5983E-2</v>
      </c>
      <c r="AD15" s="51">
        <v>6.0255999999999997E-2</v>
      </c>
      <c r="AE15" s="51">
        <v>5.8921000000000001E-2</v>
      </c>
      <c r="AF15" s="51">
        <v>0.14688399999999999</v>
      </c>
      <c r="AG15" s="51">
        <v>0.180365</v>
      </c>
      <c r="AH15" s="51">
        <v>0.20568400000000001</v>
      </c>
      <c r="AI15" s="51">
        <v>0.277279</v>
      </c>
      <c r="AJ15" s="51">
        <v>0.46319399999999999</v>
      </c>
      <c r="AK15" s="51">
        <v>0.59929500000000002</v>
      </c>
      <c r="AL15" s="51">
        <v>0.21382000000000001</v>
      </c>
      <c r="AM15" s="51">
        <v>0.16443286980315297</v>
      </c>
      <c r="AN15" s="51">
        <v>0.18859606940130505</v>
      </c>
      <c r="AO15" s="51">
        <v>0.18865577986591903</v>
      </c>
      <c r="AP15" s="51">
        <v>0.19233631843306159</v>
      </c>
      <c r="AQ15" s="51">
        <v>0.19318442111119605</v>
      </c>
      <c r="AR15" s="51">
        <v>0.19289564869781844</v>
      </c>
      <c r="AS15" s="51">
        <v>0.19289281838426156</v>
      </c>
      <c r="AT15" s="51">
        <v>0.19295748119873551</v>
      </c>
      <c r="AU15" s="51">
        <v>0.19366218600055063</v>
      </c>
      <c r="AV15" s="51">
        <v>0.19443270666080223</v>
      </c>
    </row>
    <row r="16" spans="1:48" x14ac:dyDescent="0.25">
      <c r="A16" s="1"/>
      <c r="B16" s="33" t="s">
        <v>234</v>
      </c>
      <c r="C16" s="21" t="s">
        <v>233</v>
      </c>
      <c r="D16" s="51"/>
      <c r="E16" s="51"/>
      <c r="F16" s="51"/>
      <c r="G16" s="51"/>
      <c r="H16" s="51"/>
      <c r="I16" s="51"/>
      <c r="J16" s="51"/>
      <c r="K16" s="51"/>
      <c r="L16" s="51"/>
      <c r="M16" s="51"/>
      <c r="N16" s="51"/>
      <c r="O16" s="51"/>
      <c r="P16" s="51"/>
      <c r="Q16" s="51"/>
      <c r="R16" s="51"/>
      <c r="S16" s="51"/>
      <c r="T16" s="51"/>
      <c r="U16" s="51"/>
      <c r="V16" s="51"/>
      <c r="W16" s="51"/>
      <c r="X16" s="51"/>
      <c r="Y16" s="51"/>
      <c r="Z16" s="51"/>
      <c r="AA16" s="51"/>
      <c r="AB16" s="51">
        <v>3.8309000000000003E-2</v>
      </c>
      <c r="AC16" s="51">
        <v>3.7253000000000001E-2</v>
      </c>
      <c r="AD16" s="51">
        <v>3.6667999999999999E-2</v>
      </c>
      <c r="AE16" s="51">
        <v>3.4684E-2</v>
      </c>
      <c r="AF16" s="51">
        <v>9.5653000000000002E-2</v>
      </c>
      <c r="AG16" s="51">
        <v>0.12180199999999999</v>
      </c>
      <c r="AH16" s="51">
        <v>0.14158399999999999</v>
      </c>
      <c r="AI16" s="51">
        <v>0.190195</v>
      </c>
      <c r="AJ16" s="51">
        <v>0.30346499999999998</v>
      </c>
      <c r="AK16" s="51">
        <v>0.425765</v>
      </c>
      <c r="AL16" s="51">
        <v>0.160469</v>
      </c>
      <c r="AM16" s="51">
        <v>0.11478655793911798</v>
      </c>
      <c r="AN16" s="51">
        <v>0.13165429560001338</v>
      </c>
      <c r="AO16" s="51">
        <v>0.13169597801250299</v>
      </c>
      <c r="AP16" s="51">
        <v>0.13426527181604864</v>
      </c>
      <c r="AQ16" s="51">
        <v>0.1348573115178342</v>
      </c>
      <c r="AR16" s="51">
        <v>0.1346557265707426</v>
      </c>
      <c r="AS16" s="51">
        <v>0.13465375079818889</v>
      </c>
      <c r="AT16" s="51">
        <v>0.13469889032478724</v>
      </c>
      <c r="AU16" s="51">
        <v>0.13519082748224465</v>
      </c>
      <c r="AV16" s="51">
        <v>0.13572870907804199</v>
      </c>
    </row>
    <row r="17" spans="1:48" x14ac:dyDescent="0.25">
      <c r="A17" s="1"/>
      <c r="B17" s="33" t="s">
        <v>235</v>
      </c>
      <c r="C17" s="21" t="s">
        <v>233</v>
      </c>
      <c r="D17" s="51"/>
      <c r="E17" s="51"/>
      <c r="F17" s="51"/>
      <c r="G17" s="51"/>
      <c r="H17" s="51"/>
      <c r="I17" s="51"/>
      <c r="J17" s="51"/>
      <c r="K17" s="51"/>
      <c r="L17" s="51"/>
      <c r="M17" s="51"/>
      <c r="N17" s="51"/>
      <c r="O17" s="51"/>
      <c r="P17" s="51"/>
      <c r="Q17" s="51"/>
      <c r="R17" s="51"/>
      <c r="S17" s="51"/>
      <c r="T17" s="51"/>
      <c r="U17" s="51"/>
      <c r="V17" s="51"/>
      <c r="W17" s="51"/>
      <c r="X17" s="51"/>
      <c r="Y17" s="51"/>
      <c r="Z17" s="51"/>
      <c r="AA17" s="51"/>
      <c r="AB17" s="51">
        <v>9.2091999999999993E-2</v>
      </c>
      <c r="AC17" s="51">
        <v>4.0606000000000003E-2</v>
      </c>
      <c r="AD17" s="51">
        <v>5.0000000000000001E-3</v>
      </c>
      <c r="AE17" s="51">
        <v>1.7270000000000001E-2</v>
      </c>
      <c r="AF17" s="51">
        <v>9.6056000000000002E-2</v>
      </c>
      <c r="AG17" s="51">
        <v>2.2568999999999999E-2</v>
      </c>
      <c r="AH17" s="51">
        <v>4.7363000000000002E-2</v>
      </c>
      <c r="AI17" s="51">
        <v>8.8260000000000005E-3</v>
      </c>
      <c r="AJ17" s="51">
        <v>0.30590899999999999</v>
      </c>
      <c r="AK17" s="51">
        <v>0.39350200000000002</v>
      </c>
      <c r="AL17" s="51">
        <v>5.4429999999999999E-3</v>
      </c>
      <c r="AM17" s="51">
        <v>6.616027658827045E-3</v>
      </c>
      <c r="AN17" s="51">
        <v>9.3188488810133675E-3</v>
      </c>
      <c r="AO17" s="51">
        <v>9.1976803880325971E-3</v>
      </c>
      <c r="AP17" s="51">
        <v>9.1236423609953547E-3</v>
      </c>
      <c r="AQ17" s="51">
        <v>9.1176729698903714E-3</v>
      </c>
      <c r="AR17" s="51">
        <v>9.0892491746140305E-3</v>
      </c>
      <c r="AS17" s="51">
        <v>9.0829532262710778E-3</v>
      </c>
      <c r="AT17" s="51">
        <v>9.0706811211826704E-3</v>
      </c>
      <c r="AU17" s="51">
        <v>9.0275339553645383E-3</v>
      </c>
      <c r="AV17" s="51">
        <v>9.0029723904538131E-3</v>
      </c>
    </row>
    <row r="18" spans="1:48" x14ac:dyDescent="0.25">
      <c r="A18" s="1"/>
      <c r="B18" s="1"/>
      <c r="C18" s="2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row>
    <row r="19" spans="1:48" x14ac:dyDescent="0.25">
      <c r="A19" s="1"/>
      <c r="B19" s="22" t="s">
        <v>8</v>
      </c>
      <c r="C19" s="2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row>
    <row r="20" spans="1:48" x14ac:dyDescent="0.25">
      <c r="A20" s="1"/>
      <c r="B20" s="50" t="s">
        <v>229</v>
      </c>
      <c r="C20" s="2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row>
    <row r="21" spans="1:48" x14ac:dyDescent="0.25">
      <c r="A21" s="1"/>
      <c r="B21" s="33" t="s">
        <v>230</v>
      </c>
      <c r="C21" s="21" t="s">
        <v>10</v>
      </c>
      <c r="D21" s="71"/>
      <c r="E21" s="71"/>
      <c r="F21" s="71"/>
      <c r="G21" s="71"/>
      <c r="H21" s="71"/>
      <c r="I21" s="71"/>
      <c r="J21" s="71"/>
      <c r="K21" s="71"/>
      <c r="L21" s="71"/>
      <c r="M21" s="71"/>
      <c r="N21" s="71"/>
      <c r="O21" s="71"/>
      <c r="P21" s="71"/>
      <c r="Q21" s="71"/>
      <c r="R21" s="71"/>
      <c r="S21" s="71"/>
      <c r="T21" s="71"/>
      <c r="U21" s="71"/>
      <c r="V21" s="71"/>
      <c r="W21" s="71"/>
      <c r="X21" s="71"/>
      <c r="Y21" s="71"/>
      <c r="Z21" s="71"/>
      <c r="AA21" s="71"/>
      <c r="AB21" s="71">
        <v>237.07499999999999</v>
      </c>
      <c r="AC21" s="71">
        <v>212.93600000000001</v>
      </c>
      <c r="AD21" s="71">
        <v>238.30500000000001</v>
      </c>
      <c r="AE21" s="71">
        <v>265.01600000000002</v>
      </c>
      <c r="AF21" s="71">
        <v>248.59800000000001</v>
      </c>
      <c r="AG21" s="71">
        <v>272.44600000000003</v>
      </c>
      <c r="AH21" s="71">
        <v>237.529</v>
      </c>
      <c r="AI21" s="71">
        <v>213.27199999999999</v>
      </c>
      <c r="AJ21" s="71">
        <v>187.31100000000001</v>
      </c>
      <c r="AK21" s="71">
        <v>156.89400000000001</v>
      </c>
      <c r="AL21" s="71">
        <v>159.75399999999999</v>
      </c>
      <c r="AM21" s="71">
        <v>223.38611302773015</v>
      </c>
      <c r="AN21" s="71">
        <v>216.31876889286679</v>
      </c>
      <c r="AO21" s="71">
        <v>217.26247804784671</v>
      </c>
      <c r="AP21" s="71">
        <v>217.4282942065677</v>
      </c>
      <c r="AQ21" s="71">
        <v>217.55971291672685</v>
      </c>
      <c r="AR21" s="71">
        <v>217.7269632272853</v>
      </c>
      <c r="AS21" s="71">
        <v>218.11959551892593</v>
      </c>
      <c r="AT21" s="71">
        <v>218.49817241952101</v>
      </c>
      <c r="AU21" s="71">
        <v>218.88578102148949</v>
      </c>
      <c r="AV21" s="71">
        <v>219.20875761744853</v>
      </c>
    </row>
    <row r="22" spans="1:48" x14ac:dyDescent="0.25">
      <c r="A22" s="1"/>
      <c r="B22" s="33" t="s">
        <v>231</v>
      </c>
      <c r="C22" s="21" t="s">
        <v>212</v>
      </c>
      <c r="D22" s="41"/>
      <c r="E22" s="41"/>
      <c r="F22" s="41"/>
      <c r="G22" s="41"/>
      <c r="H22" s="41"/>
      <c r="I22" s="41"/>
      <c r="J22" s="41"/>
      <c r="K22" s="41"/>
      <c r="L22" s="41"/>
      <c r="M22" s="41"/>
      <c r="N22" s="41"/>
      <c r="O22" s="41"/>
      <c r="P22" s="41"/>
      <c r="Q22" s="41"/>
      <c r="R22" s="41"/>
      <c r="S22" s="41"/>
      <c r="T22" s="41"/>
      <c r="U22" s="41"/>
      <c r="V22" s="41"/>
      <c r="W22" s="41"/>
      <c r="X22" s="41"/>
      <c r="Y22" s="41"/>
      <c r="Z22" s="41"/>
      <c r="AA22" s="41"/>
      <c r="AB22" s="41">
        <v>5.8537037037037033E-2</v>
      </c>
      <c r="AC22" s="41">
        <v>5.1309879518072289E-2</v>
      </c>
      <c r="AD22" s="41">
        <v>4.6726470588235293E-2</v>
      </c>
      <c r="AE22" s="41">
        <v>4.8184727272727275E-2</v>
      </c>
      <c r="AF22" s="41">
        <v>4.5614311926605505E-2</v>
      </c>
      <c r="AG22" s="41">
        <v>4.2569687500000002E-2</v>
      </c>
      <c r="AH22" s="41">
        <v>3.8939180327868854E-2</v>
      </c>
      <c r="AI22" s="41">
        <v>3.7416140350877189E-2</v>
      </c>
      <c r="AJ22" s="41">
        <v>3.4056545454545457E-2</v>
      </c>
      <c r="AK22" s="41">
        <v>2.7285913043478261E-2</v>
      </c>
      <c r="AL22" s="41">
        <v>2.5357777777777778E-2</v>
      </c>
      <c r="AM22" s="41">
        <v>3.2611111390909511E-2</v>
      </c>
      <c r="AN22" s="41">
        <v>3.2611111390909511E-2</v>
      </c>
      <c r="AO22" s="41">
        <v>3.2611111390909511E-2</v>
      </c>
      <c r="AP22" s="41">
        <v>3.2611111390909511E-2</v>
      </c>
      <c r="AQ22" s="41">
        <v>3.2611111390909511E-2</v>
      </c>
      <c r="AR22" s="41">
        <v>3.2611111390909511E-2</v>
      </c>
      <c r="AS22" s="41">
        <v>3.2611111390909511E-2</v>
      </c>
      <c r="AT22" s="41">
        <v>3.2611111390909511E-2</v>
      </c>
      <c r="AU22" s="41">
        <v>3.2611111390909511E-2</v>
      </c>
      <c r="AV22" s="41">
        <v>3.2611111390909511E-2</v>
      </c>
    </row>
    <row r="23" spans="1:48" x14ac:dyDescent="0.25">
      <c r="A23" s="1"/>
      <c r="B23" s="33" t="s">
        <v>232</v>
      </c>
      <c r="C23" s="21" t="s">
        <v>233</v>
      </c>
      <c r="D23" s="51"/>
      <c r="E23" s="51"/>
      <c r="F23" s="51"/>
      <c r="G23" s="51"/>
      <c r="H23" s="51"/>
      <c r="I23" s="51"/>
      <c r="J23" s="51"/>
      <c r="K23" s="51"/>
      <c r="L23" s="51"/>
      <c r="M23" s="51"/>
      <c r="N23" s="51"/>
      <c r="O23" s="51"/>
      <c r="P23" s="51"/>
      <c r="Q23" s="51"/>
      <c r="R23" s="51"/>
      <c r="S23" s="51"/>
      <c r="T23" s="51"/>
      <c r="U23" s="51"/>
      <c r="V23" s="51"/>
      <c r="W23" s="51"/>
      <c r="X23" s="51"/>
      <c r="Y23" s="51"/>
      <c r="Z23" s="51"/>
      <c r="AA23" s="51"/>
      <c r="AB23" s="51">
        <v>4.964836</v>
      </c>
      <c r="AC23" s="51">
        <v>4.4081929999999998</v>
      </c>
      <c r="AD23" s="51">
        <v>4.7777190000000003</v>
      </c>
      <c r="AE23" s="51">
        <v>4.8483999999999998</v>
      </c>
      <c r="AF23" s="51">
        <v>4.6851269999999996</v>
      </c>
      <c r="AG23" s="51">
        <v>5.6494879999999998</v>
      </c>
      <c r="AH23" s="51">
        <v>5.1959879999999998</v>
      </c>
      <c r="AI23" s="51">
        <v>5.7095570000000002</v>
      </c>
      <c r="AJ23" s="51">
        <v>6.7092489999999998</v>
      </c>
      <c r="AK23" s="51">
        <v>5.8107309999999996</v>
      </c>
      <c r="AL23" s="51">
        <v>4.610271</v>
      </c>
      <c r="AM23" s="51">
        <v>5.5186897517939402</v>
      </c>
      <c r="AN23" s="51">
        <v>4.8997738782322688</v>
      </c>
      <c r="AO23" s="51">
        <v>5.2520739996000367</v>
      </c>
      <c r="AP23" s="51">
        <v>5.4391997287554874</v>
      </c>
      <c r="AQ23" s="51">
        <v>5.3864384306961952</v>
      </c>
      <c r="AR23" s="51">
        <v>5.3393263882688586</v>
      </c>
      <c r="AS23" s="51">
        <v>5.305355269355764</v>
      </c>
      <c r="AT23" s="51">
        <v>5.3115611973925789</v>
      </c>
      <c r="AU23" s="51">
        <v>5.3476470288411617</v>
      </c>
      <c r="AV23" s="51">
        <v>5.3592392999376663</v>
      </c>
    </row>
    <row r="24" spans="1:48" x14ac:dyDescent="0.25">
      <c r="A24" s="1"/>
      <c r="B24" s="33" t="s">
        <v>234</v>
      </c>
      <c r="C24" s="21" t="s">
        <v>233</v>
      </c>
      <c r="D24" s="51"/>
      <c r="E24" s="51"/>
      <c r="F24" s="51"/>
      <c r="G24" s="51"/>
      <c r="H24" s="51"/>
      <c r="I24" s="51"/>
      <c r="J24" s="51"/>
      <c r="K24" s="51"/>
      <c r="L24" s="51"/>
      <c r="M24" s="51"/>
      <c r="N24" s="51"/>
      <c r="O24" s="51"/>
      <c r="P24" s="51"/>
      <c r="Q24" s="51"/>
      <c r="R24" s="51"/>
      <c r="S24" s="51"/>
      <c r="T24" s="51"/>
      <c r="U24" s="51"/>
      <c r="V24" s="51"/>
      <c r="W24" s="51"/>
      <c r="X24" s="51"/>
      <c r="Y24" s="51"/>
      <c r="Z24" s="51"/>
      <c r="AA24" s="51"/>
      <c r="AB24" s="51">
        <v>3.0271349999999999</v>
      </c>
      <c r="AC24" s="51">
        <v>2.6677430000000002</v>
      </c>
      <c r="AD24" s="51">
        <v>2.8841429999999999</v>
      </c>
      <c r="AE24" s="51">
        <v>2.9702449999999998</v>
      </c>
      <c r="AF24" s="51">
        <v>2.8952810000000002</v>
      </c>
      <c r="AG24" s="51">
        <v>3.4496669999999998</v>
      </c>
      <c r="AH24" s="51">
        <v>3.1737869999999999</v>
      </c>
      <c r="AI24" s="51">
        <v>3.4969579999999998</v>
      </c>
      <c r="AJ24" s="51">
        <v>4.0980179999999997</v>
      </c>
      <c r="AK24" s="51">
        <v>3.512575</v>
      </c>
      <c r="AL24" s="51">
        <v>2.8118569999999998</v>
      </c>
      <c r="AM24" s="51">
        <v>3.3647452475257467</v>
      </c>
      <c r="AN24" s="51">
        <v>2.9873922275434346</v>
      </c>
      <c r="AO24" s="51">
        <v>3.2021896182990224</v>
      </c>
      <c r="AP24" s="51">
        <v>3.3162801789544609</v>
      </c>
      <c r="AQ24" s="51">
        <v>3.284111614515667</v>
      </c>
      <c r="AR24" s="51">
        <v>3.2553874013440383</v>
      </c>
      <c r="AS24" s="51">
        <v>3.234675209491106</v>
      </c>
      <c r="AT24" s="51">
        <v>3.2384589639341916</v>
      </c>
      <c r="AU24" s="51">
        <v>3.2604604960605745</v>
      </c>
      <c r="AV24" s="51">
        <v>3.267528303970471</v>
      </c>
    </row>
    <row r="25" spans="1:48" x14ac:dyDescent="0.25">
      <c r="A25" s="1"/>
      <c r="B25" s="33" t="s">
        <v>235</v>
      </c>
      <c r="C25" s="21" t="s">
        <v>233</v>
      </c>
      <c r="D25" s="51"/>
      <c r="E25" s="51"/>
      <c r="F25" s="51"/>
      <c r="G25" s="51"/>
      <c r="H25" s="51"/>
      <c r="I25" s="51"/>
      <c r="J25" s="51"/>
      <c r="K25" s="51"/>
      <c r="L25" s="51"/>
      <c r="M25" s="51"/>
      <c r="N25" s="51"/>
      <c r="O25" s="51"/>
      <c r="P25" s="51"/>
      <c r="Q25" s="51"/>
      <c r="R25" s="51"/>
      <c r="S25" s="51"/>
      <c r="T25" s="51"/>
      <c r="U25" s="51"/>
      <c r="V25" s="51"/>
      <c r="W25" s="51"/>
      <c r="X25" s="51"/>
      <c r="Y25" s="51"/>
      <c r="Z25" s="51"/>
      <c r="AA25" s="51"/>
      <c r="AB25" s="51">
        <v>1.0407189999999999</v>
      </c>
      <c r="AC25" s="51">
        <v>0.95674099999999995</v>
      </c>
      <c r="AD25" s="51">
        <v>0.47559600000000002</v>
      </c>
      <c r="AE25" s="51">
        <v>1.864039</v>
      </c>
      <c r="AF25" s="51">
        <v>2.8365369999999999</v>
      </c>
      <c r="AG25" s="51">
        <v>3.5820110000000001</v>
      </c>
      <c r="AH25" s="51">
        <v>1.504445</v>
      </c>
      <c r="AI25" s="51">
        <v>1.374042</v>
      </c>
      <c r="AJ25" s="51">
        <v>12.664671999999999</v>
      </c>
      <c r="AK25" s="51">
        <v>6.3162760000000002</v>
      </c>
      <c r="AL25" s="51">
        <v>4.1570879999999999</v>
      </c>
      <c r="AM25" s="51">
        <v>5.2370871190602113</v>
      </c>
      <c r="AN25" s="51">
        <v>5.0713995728067696</v>
      </c>
      <c r="AO25" s="51">
        <v>5.0935239877612073</v>
      </c>
      <c r="AP25" s="51">
        <v>5.0974113989220884</v>
      </c>
      <c r="AQ25" s="51">
        <v>5.1004923927441732</v>
      </c>
      <c r="AR25" s="51">
        <v>5.1044134263089402</v>
      </c>
      <c r="AS25" s="51">
        <v>5.1136183383296929</v>
      </c>
      <c r="AT25" s="51">
        <v>5.1224937343102575</v>
      </c>
      <c r="AU25" s="51">
        <v>5.1315808704311765</v>
      </c>
      <c r="AV25" s="51">
        <v>5.1391527671239894</v>
      </c>
    </row>
    <row r="26" spans="1:48" x14ac:dyDescent="0.25">
      <c r="A26" s="1"/>
      <c r="B26" s="50" t="s">
        <v>236</v>
      </c>
      <c r="C26" s="2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row>
    <row r="27" spans="1:48" x14ac:dyDescent="0.25">
      <c r="A27" s="1"/>
      <c r="B27" s="33" t="s">
        <v>230</v>
      </c>
      <c r="C27" s="21" t="s">
        <v>10</v>
      </c>
      <c r="D27" s="71"/>
      <c r="E27" s="71"/>
      <c r="F27" s="71"/>
      <c r="G27" s="71"/>
      <c r="H27" s="71"/>
      <c r="I27" s="71"/>
      <c r="J27" s="71"/>
      <c r="K27" s="71"/>
      <c r="L27" s="71"/>
      <c r="M27" s="71"/>
      <c r="N27" s="71"/>
      <c r="O27" s="71"/>
      <c r="P27" s="71"/>
      <c r="Q27" s="71"/>
      <c r="R27" s="71"/>
      <c r="S27" s="71"/>
      <c r="T27" s="71"/>
      <c r="U27" s="71"/>
      <c r="V27" s="71"/>
      <c r="W27" s="71"/>
      <c r="X27" s="71"/>
      <c r="Y27" s="71"/>
      <c r="Z27" s="71"/>
      <c r="AA27" s="71"/>
      <c r="AB27" s="71">
        <v>3519.8890000000001</v>
      </c>
      <c r="AC27" s="71">
        <v>3512.2</v>
      </c>
      <c r="AD27" s="71">
        <v>4259.777</v>
      </c>
      <c r="AE27" s="71">
        <v>4849.0290000000005</v>
      </c>
      <c r="AF27" s="71">
        <v>4759.9189999999999</v>
      </c>
      <c r="AG27" s="71">
        <v>5758.3950000000004</v>
      </c>
      <c r="AH27" s="71">
        <v>5478.4989999999998</v>
      </c>
      <c r="AI27" s="71">
        <v>5117.7219999999998</v>
      </c>
      <c r="AJ27" s="71">
        <v>5105.8950000000004</v>
      </c>
      <c r="AK27" s="71">
        <v>5305.3050000000003</v>
      </c>
      <c r="AL27" s="71">
        <v>5791.5010000000002</v>
      </c>
      <c r="AM27" s="71">
        <v>6255.766216367585</v>
      </c>
      <c r="AN27" s="71">
        <v>6057.8503652921254</v>
      </c>
      <c r="AO27" s="71">
        <v>6084.2782563090914</v>
      </c>
      <c r="AP27" s="71">
        <v>6088.9218176737386</v>
      </c>
      <c r="AQ27" s="71">
        <v>6092.6021034178675</v>
      </c>
      <c r="AR27" s="71">
        <v>6097.2858271654522</v>
      </c>
      <c r="AS27" s="71">
        <v>6108.2812099679431</v>
      </c>
      <c r="AT27" s="71">
        <v>6118.8829817295828</v>
      </c>
      <c r="AU27" s="71">
        <v>6129.7376797432726</v>
      </c>
      <c r="AV27" s="71">
        <v>6138.7824052648948</v>
      </c>
    </row>
    <row r="28" spans="1:48" x14ac:dyDescent="0.25">
      <c r="A28" s="1"/>
      <c r="B28" s="33" t="s">
        <v>231</v>
      </c>
      <c r="C28" s="21" t="s">
        <v>212</v>
      </c>
      <c r="D28" s="41"/>
      <c r="E28" s="41"/>
      <c r="F28" s="41"/>
      <c r="G28" s="41"/>
      <c r="H28" s="41"/>
      <c r="I28" s="41"/>
      <c r="J28" s="41"/>
      <c r="K28" s="41"/>
      <c r="L28" s="41"/>
      <c r="M28" s="41"/>
      <c r="N28" s="41"/>
      <c r="O28" s="41"/>
      <c r="P28" s="41"/>
      <c r="Q28" s="41"/>
      <c r="R28" s="41"/>
      <c r="S28" s="41"/>
      <c r="T28" s="41"/>
      <c r="U28" s="41"/>
      <c r="V28" s="41"/>
      <c r="W28" s="41"/>
      <c r="X28" s="41"/>
      <c r="Y28" s="41"/>
      <c r="Z28" s="41"/>
      <c r="AA28" s="41"/>
      <c r="AB28" s="41">
        <v>0.86910839506172843</v>
      </c>
      <c r="AC28" s="41">
        <v>0.84631325301204818</v>
      </c>
      <c r="AD28" s="41">
        <v>0.83525039215686281</v>
      </c>
      <c r="AE28" s="41">
        <v>0.88164163636363646</v>
      </c>
      <c r="AF28" s="41">
        <v>0.87337963302752286</v>
      </c>
      <c r="AG28" s="41">
        <v>0.89974921875000002</v>
      </c>
      <c r="AH28" s="41">
        <v>0.89811459016393436</v>
      </c>
      <c r="AI28" s="41">
        <v>0.89784596491228064</v>
      </c>
      <c r="AJ28" s="41">
        <v>0.92834454545454559</v>
      </c>
      <c r="AK28" s="41">
        <v>0.92266173913043481</v>
      </c>
      <c r="AL28" s="41">
        <v>0.91928587301587306</v>
      </c>
      <c r="AM28" s="41">
        <v>0.91325054253541382</v>
      </c>
      <c r="AN28" s="41">
        <v>0.91325054253541382</v>
      </c>
      <c r="AO28" s="41">
        <v>0.91325054253541382</v>
      </c>
      <c r="AP28" s="41">
        <v>0.91325054253541382</v>
      </c>
      <c r="AQ28" s="41">
        <v>0.91325054253541382</v>
      </c>
      <c r="AR28" s="41">
        <v>0.91325054253541382</v>
      </c>
      <c r="AS28" s="41">
        <v>0.91325054253541382</v>
      </c>
      <c r="AT28" s="41">
        <v>0.91325054253541382</v>
      </c>
      <c r="AU28" s="41">
        <v>0.91325054253541382</v>
      </c>
      <c r="AV28" s="41">
        <v>0.91325054253541382</v>
      </c>
    </row>
    <row r="29" spans="1:48" x14ac:dyDescent="0.25">
      <c r="A29" s="1"/>
      <c r="B29" s="33" t="s">
        <v>232</v>
      </c>
      <c r="C29" s="21" t="s">
        <v>233</v>
      </c>
      <c r="D29" s="51"/>
      <c r="E29" s="51"/>
      <c r="F29" s="51"/>
      <c r="G29" s="51"/>
      <c r="H29" s="51"/>
      <c r="I29" s="51"/>
      <c r="J29" s="51"/>
      <c r="K29" s="51"/>
      <c r="L29" s="51"/>
      <c r="M29" s="51"/>
      <c r="N29" s="51"/>
      <c r="O29" s="51"/>
      <c r="P29" s="51"/>
      <c r="Q29" s="51"/>
      <c r="R29" s="51"/>
      <c r="S29" s="51"/>
      <c r="T29" s="51"/>
      <c r="U29" s="51"/>
      <c r="V29" s="51"/>
      <c r="W29" s="51"/>
      <c r="X29" s="51"/>
      <c r="Y29" s="51"/>
      <c r="Z29" s="51"/>
      <c r="AA29" s="51"/>
      <c r="AB29" s="51">
        <v>165.57985600000001</v>
      </c>
      <c r="AC29" s="51">
        <v>172.273642</v>
      </c>
      <c r="AD29" s="51">
        <v>191.84065799999999</v>
      </c>
      <c r="AE29" s="51">
        <v>214.03004200000001</v>
      </c>
      <c r="AF29" s="51">
        <v>208.791707</v>
      </c>
      <c r="AG29" s="51">
        <v>260.54433299999999</v>
      </c>
      <c r="AH29" s="51">
        <v>251.121623</v>
      </c>
      <c r="AI29" s="51">
        <v>321.00489599999997</v>
      </c>
      <c r="AJ29" s="51">
        <v>418.70390800000001</v>
      </c>
      <c r="AK29" s="51">
        <v>388.28330699999998</v>
      </c>
      <c r="AL29" s="51">
        <v>348.93358699999999</v>
      </c>
      <c r="AM29" s="51">
        <v>406.9066948008126</v>
      </c>
      <c r="AN29" s="51">
        <v>370.65721313891595</v>
      </c>
      <c r="AO29" s="51">
        <v>389.68447084785771</v>
      </c>
      <c r="AP29" s="51">
        <v>399.61584792396502</v>
      </c>
      <c r="AQ29" s="51">
        <v>396.90860294777582</v>
      </c>
      <c r="AR29" s="51">
        <v>394.51726743725294</v>
      </c>
      <c r="AS29" s="51">
        <v>392.93489267980681</v>
      </c>
      <c r="AT29" s="51">
        <v>393.45893454679378</v>
      </c>
      <c r="AU29" s="51">
        <v>395.55969791042025</v>
      </c>
      <c r="AV29" s="51">
        <v>396.33810777610699</v>
      </c>
    </row>
    <row r="30" spans="1:48" x14ac:dyDescent="0.25">
      <c r="A30" s="1"/>
      <c r="B30" s="33" t="s">
        <v>234</v>
      </c>
      <c r="C30" s="21" t="s">
        <v>233</v>
      </c>
      <c r="D30" s="51"/>
      <c r="E30" s="51"/>
      <c r="F30" s="51"/>
      <c r="G30" s="51"/>
      <c r="H30" s="51"/>
      <c r="I30" s="51"/>
      <c r="J30" s="51"/>
      <c r="K30" s="51"/>
      <c r="L30" s="51"/>
      <c r="M30" s="51"/>
      <c r="N30" s="51"/>
      <c r="O30" s="51"/>
      <c r="P30" s="51"/>
      <c r="Q30" s="51"/>
      <c r="R30" s="51"/>
      <c r="S30" s="51"/>
      <c r="T30" s="51"/>
      <c r="U30" s="51"/>
      <c r="V30" s="51"/>
      <c r="W30" s="51"/>
      <c r="X30" s="51"/>
      <c r="Y30" s="51"/>
      <c r="Z30" s="51"/>
      <c r="AA30" s="51"/>
      <c r="AB30" s="51">
        <v>100.065313</v>
      </c>
      <c r="AC30" s="51">
        <v>107.101513</v>
      </c>
      <c r="AD30" s="51">
        <v>120.09487300000001</v>
      </c>
      <c r="AE30" s="51">
        <v>133.60151200000001</v>
      </c>
      <c r="AF30" s="51">
        <v>130.900575</v>
      </c>
      <c r="AG30" s="51">
        <v>163.84116900000001</v>
      </c>
      <c r="AH30" s="51">
        <v>159.06846300000001</v>
      </c>
      <c r="AI30" s="51">
        <v>205.093209</v>
      </c>
      <c r="AJ30" s="51">
        <v>267.98162300000001</v>
      </c>
      <c r="AK30" s="51">
        <v>248.93235999999999</v>
      </c>
      <c r="AL30" s="51">
        <v>223.84117800000001</v>
      </c>
      <c r="AM30" s="51">
        <v>260.01169915060314</v>
      </c>
      <c r="AN30" s="51">
        <v>236.84842992778485</v>
      </c>
      <c r="AO30" s="51">
        <v>249.00676910060221</v>
      </c>
      <c r="AP30" s="51">
        <v>255.35287807707917</v>
      </c>
      <c r="AQ30" s="51">
        <v>253.62295970692193</v>
      </c>
      <c r="AR30" s="51">
        <v>252.09490618193732</v>
      </c>
      <c r="AS30" s="51">
        <v>251.08377524053563</v>
      </c>
      <c r="AT30" s="51">
        <v>251.41863583143359</v>
      </c>
      <c r="AU30" s="51">
        <v>252.76101495340217</v>
      </c>
      <c r="AV30" s="51">
        <v>253.25841564599062</v>
      </c>
    </row>
    <row r="31" spans="1:48" x14ac:dyDescent="0.25">
      <c r="A31" s="1"/>
      <c r="B31" s="33" t="s">
        <v>235</v>
      </c>
      <c r="C31" s="21" t="s">
        <v>233</v>
      </c>
      <c r="D31" s="51"/>
      <c r="E31" s="51"/>
      <c r="F31" s="51"/>
      <c r="G31" s="51"/>
      <c r="H31" s="51"/>
      <c r="I31" s="51"/>
      <c r="J31" s="51"/>
      <c r="K31" s="51"/>
      <c r="L31" s="51"/>
      <c r="M31" s="51"/>
      <c r="N31" s="51"/>
      <c r="O31" s="51"/>
      <c r="P31" s="51"/>
      <c r="Q31" s="51"/>
      <c r="R31" s="51"/>
      <c r="S31" s="51"/>
      <c r="T31" s="51"/>
      <c r="U31" s="51"/>
      <c r="V31" s="51"/>
      <c r="W31" s="51"/>
      <c r="X31" s="51"/>
      <c r="Y31" s="51"/>
      <c r="Z31" s="51"/>
      <c r="AA31" s="51"/>
      <c r="AB31" s="51">
        <v>86.345082000000005</v>
      </c>
      <c r="AC31" s="51">
        <v>37.874673999999999</v>
      </c>
      <c r="AD31" s="51">
        <v>23.301389</v>
      </c>
      <c r="AE31" s="51">
        <v>122.84890300000001</v>
      </c>
      <c r="AF31" s="51">
        <v>142.389171</v>
      </c>
      <c r="AG31" s="51">
        <v>104.918828</v>
      </c>
      <c r="AH31" s="51">
        <v>106.337356</v>
      </c>
      <c r="AI31" s="51">
        <v>107.882982</v>
      </c>
      <c r="AJ31" s="51">
        <v>842.24485500000003</v>
      </c>
      <c r="AK31" s="51">
        <v>467.67152499999997</v>
      </c>
      <c r="AL31" s="51">
        <v>320.09664400000003</v>
      </c>
      <c r="AM31" s="51">
        <v>497.52202191419326</v>
      </c>
      <c r="AN31" s="51">
        <v>306.55039700203361</v>
      </c>
      <c r="AO31" s="51">
        <v>225.71655664447744</v>
      </c>
      <c r="AP31" s="51">
        <v>253.83628860837626</v>
      </c>
      <c r="AQ31" s="51">
        <v>281.01135473197854</v>
      </c>
      <c r="AR31" s="51">
        <v>305.25559846679903</v>
      </c>
      <c r="AS31" s="51">
        <v>316.95549558494434</v>
      </c>
      <c r="AT31" s="51">
        <v>325.13942551894576</v>
      </c>
      <c r="AU31" s="51">
        <v>333.36547291851377</v>
      </c>
      <c r="AV31" s="51">
        <v>344.31297302004299</v>
      </c>
    </row>
    <row r="32" spans="1:48" x14ac:dyDescent="0.25">
      <c r="A32" s="1"/>
      <c r="B32" s="50" t="s">
        <v>237</v>
      </c>
      <c r="C32" s="2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row>
    <row r="33" spans="1:48" x14ac:dyDescent="0.25">
      <c r="A33" s="1"/>
      <c r="B33" s="33" t="s">
        <v>230</v>
      </c>
      <c r="C33" s="21" t="s">
        <v>10</v>
      </c>
      <c r="D33" s="71"/>
      <c r="E33" s="71"/>
      <c r="F33" s="71"/>
      <c r="G33" s="71"/>
      <c r="H33" s="71"/>
      <c r="I33" s="71"/>
      <c r="J33" s="71"/>
      <c r="K33" s="71"/>
      <c r="L33" s="71"/>
      <c r="M33" s="71"/>
      <c r="N33" s="71"/>
      <c r="O33" s="71"/>
      <c r="P33" s="71"/>
      <c r="Q33" s="71"/>
      <c r="R33" s="71"/>
      <c r="S33" s="71"/>
      <c r="T33" s="71"/>
      <c r="U33" s="71"/>
      <c r="V33" s="71"/>
      <c r="W33" s="71"/>
      <c r="X33" s="71"/>
      <c r="Y33" s="71"/>
      <c r="Z33" s="71"/>
      <c r="AA33" s="71"/>
      <c r="AB33" s="71">
        <v>18.446999999999999</v>
      </c>
      <c r="AC33" s="71">
        <v>14.643000000000001</v>
      </c>
      <c r="AD33" s="71">
        <v>10.73</v>
      </c>
      <c r="AE33" s="71">
        <v>18.603000000000002</v>
      </c>
      <c r="AF33" s="71">
        <v>31.991</v>
      </c>
      <c r="AG33" s="71">
        <v>31.074000000000002</v>
      </c>
      <c r="AH33" s="71">
        <v>24.414000000000001</v>
      </c>
      <c r="AI33" s="71">
        <v>24.027000000000001</v>
      </c>
      <c r="AJ33" s="71">
        <v>24.355</v>
      </c>
      <c r="AK33" s="71">
        <v>15.119</v>
      </c>
      <c r="AL33" s="71">
        <v>16.780999999999999</v>
      </c>
      <c r="AM33" s="71">
        <v>24.576131553778069</v>
      </c>
      <c r="AN33" s="71">
        <v>23.798607934068265</v>
      </c>
      <c r="AO33" s="71">
        <v>23.902431399309425</v>
      </c>
      <c r="AP33" s="71">
        <v>23.920673892879122</v>
      </c>
      <c r="AQ33" s="71">
        <v>23.935132103668167</v>
      </c>
      <c r="AR33" s="71">
        <v>23.953532377431756</v>
      </c>
      <c r="AS33" s="71">
        <v>23.996728360927936</v>
      </c>
      <c r="AT33" s="71">
        <v>24.038378021178261</v>
      </c>
      <c r="AU33" s="71">
        <v>24.081021316521205</v>
      </c>
      <c r="AV33" s="71">
        <v>24.116554032514589</v>
      </c>
    </row>
    <row r="34" spans="1:48" x14ac:dyDescent="0.25">
      <c r="A34" s="1"/>
      <c r="B34" s="33" t="s">
        <v>231</v>
      </c>
      <c r="C34" s="21" t="s">
        <v>212</v>
      </c>
      <c r="D34" s="41"/>
      <c r="E34" s="41"/>
      <c r="F34" s="41"/>
      <c r="G34" s="41"/>
      <c r="H34" s="41"/>
      <c r="I34" s="41"/>
      <c r="J34" s="41"/>
      <c r="K34" s="41"/>
      <c r="L34" s="41"/>
      <c r="M34" s="41"/>
      <c r="N34" s="41"/>
      <c r="O34" s="41"/>
      <c r="P34" s="41"/>
      <c r="Q34" s="41"/>
      <c r="R34" s="41"/>
      <c r="S34" s="41"/>
      <c r="T34" s="41"/>
      <c r="U34" s="41"/>
      <c r="V34" s="41"/>
      <c r="W34" s="41"/>
      <c r="X34" s="41"/>
      <c r="Y34" s="41"/>
      <c r="Z34" s="41"/>
      <c r="AA34" s="41"/>
      <c r="AB34" s="41">
        <v>4.5548148148148145E-3</v>
      </c>
      <c r="AC34" s="41">
        <v>3.5284337349397593E-3</v>
      </c>
      <c r="AD34" s="41">
        <v>2.103921568627451E-3</v>
      </c>
      <c r="AE34" s="41">
        <v>3.3823636363636365E-3</v>
      </c>
      <c r="AF34" s="41">
        <v>5.8699082568807338E-3</v>
      </c>
      <c r="AG34" s="41">
        <v>4.8553125000000003E-3</v>
      </c>
      <c r="AH34" s="41">
        <v>4.0022950819672137E-3</v>
      </c>
      <c r="AI34" s="41">
        <v>4.2152631578947367E-3</v>
      </c>
      <c r="AJ34" s="41">
        <v>4.4281818181818181E-3</v>
      </c>
      <c r="AK34" s="41">
        <v>2.629391304347826E-3</v>
      </c>
      <c r="AL34" s="41">
        <v>2.6636507936507936E-3</v>
      </c>
      <c r="AM34" s="41">
        <v>3.5877564312084774E-3</v>
      </c>
      <c r="AN34" s="41">
        <v>3.5877564312084774E-3</v>
      </c>
      <c r="AO34" s="41">
        <v>3.5877564312084774E-3</v>
      </c>
      <c r="AP34" s="41">
        <v>3.5877564312084774E-3</v>
      </c>
      <c r="AQ34" s="41">
        <v>3.5877564312084774E-3</v>
      </c>
      <c r="AR34" s="41">
        <v>3.5877564312084774E-3</v>
      </c>
      <c r="AS34" s="41">
        <v>3.5877564312084774E-3</v>
      </c>
      <c r="AT34" s="41">
        <v>3.5877564312084774E-3</v>
      </c>
      <c r="AU34" s="41">
        <v>3.5877564312084774E-3</v>
      </c>
      <c r="AV34" s="41">
        <v>3.5877564312084774E-3</v>
      </c>
    </row>
    <row r="35" spans="1:48" x14ac:dyDescent="0.25">
      <c r="A35" s="1"/>
      <c r="B35" s="33" t="s">
        <v>232</v>
      </c>
      <c r="C35" s="21" t="s">
        <v>233</v>
      </c>
      <c r="D35" s="51"/>
      <c r="E35" s="51"/>
      <c r="F35" s="51"/>
      <c r="G35" s="51"/>
      <c r="H35" s="51"/>
      <c r="I35" s="51"/>
      <c r="J35" s="51"/>
      <c r="K35" s="51"/>
      <c r="L35" s="51"/>
      <c r="M35" s="51"/>
      <c r="N35" s="51"/>
      <c r="O35" s="51"/>
      <c r="P35" s="51"/>
      <c r="Q35" s="51"/>
      <c r="R35" s="51"/>
      <c r="S35" s="51"/>
      <c r="T35" s="51"/>
      <c r="U35" s="51"/>
      <c r="V35" s="51"/>
      <c r="W35" s="51"/>
      <c r="X35" s="51"/>
      <c r="Y35" s="51"/>
      <c r="Z35" s="51"/>
      <c r="AA35" s="51"/>
      <c r="AB35" s="51">
        <v>0.50868100000000005</v>
      </c>
      <c r="AC35" s="51">
        <v>0.46193099999999998</v>
      </c>
      <c r="AD35" s="51">
        <v>0.25680999999999998</v>
      </c>
      <c r="AE35" s="51">
        <v>0.45042300000000002</v>
      </c>
      <c r="AF35" s="51">
        <v>0.87314000000000003</v>
      </c>
      <c r="AG35" s="51">
        <v>0.79910099999999995</v>
      </c>
      <c r="AH35" s="51">
        <v>0.68798099999999995</v>
      </c>
      <c r="AI35" s="51">
        <v>0.94058799999999998</v>
      </c>
      <c r="AJ35" s="51">
        <v>1.284583</v>
      </c>
      <c r="AK35" s="51">
        <v>0.799821</v>
      </c>
      <c r="AL35" s="51">
        <v>0.590144</v>
      </c>
      <c r="AM35" s="51">
        <v>1.0407266505572164</v>
      </c>
      <c r="AN35" s="51">
        <v>0.9309017325965051</v>
      </c>
      <c r="AO35" s="51">
        <v>0.99223653625389641</v>
      </c>
      <c r="AP35" s="51">
        <v>1.024686247700928</v>
      </c>
      <c r="AQ35" s="51">
        <v>1.0156051157939154</v>
      </c>
      <c r="AR35" s="51">
        <v>1.0075154403469999</v>
      </c>
      <c r="AS35" s="51">
        <v>1.0017864495169035</v>
      </c>
      <c r="AT35" s="51">
        <v>1.0030055839533101</v>
      </c>
      <c r="AU35" s="51">
        <v>1.0093995457575593</v>
      </c>
      <c r="AV35" s="51">
        <v>1.011529598889271</v>
      </c>
    </row>
    <row r="36" spans="1:48" x14ac:dyDescent="0.25">
      <c r="A36" s="1"/>
      <c r="B36" s="33" t="s">
        <v>234</v>
      </c>
      <c r="C36" s="21" t="s">
        <v>233</v>
      </c>
      <c r="D36" s="51"/>
      <c r="E36" s="51"/>
      <c r="F36" s="51"/>
      <c r="G36" s="51"/>
      <c r="H36" s="51"/>
      <c r="I36" s="51"/>
      <c r="J36" s="51"/>
      <c r="K36" s="51"/>
      <c r="L36" s="51"/>
      <c r="M36" s="51"/>
      <c r="N36" s="51"/>
      <c r="O36" s="51"/>
      <c r="P36" s="51"/>
      <c r="Q36" s="51"/>
      <c r="R36" s="51"/>
      <c r="S36" s="51"/>
      <c r="T36" s="51"/>
      <c r="U36" s="51"/>
      <c r="V36" s="51"/>
      <c r="W36" s="51"/>
      <c r="X36" s="51"/>
      <c r="Y36" s="51"/>
      <c r="Z36" s="51"/>
      <c r="AA36" s="51"/>
      <c r="AB36" s="51">
        <v>0.33417999999999998</v>
      </c>
      <c r="AC36" s="51">
        <v>0.31292500000000001</v>
      </c>
      <c r="AD36" s="51">
        <v>0.186501</v>
      </c>
      <c r="AE36" s="51">
        <v>0.32358799999999999</v>
      </c>
      <c r="AF36" s="51">
        <v>0.59560999999999997</v>
      </c>
      <c r="AG36" s="51">
        <v>0.54019799999999996</v>
      </c>
      <c r="AH36" s="51">
        <v>0.46607199999999999</v>
      </c>
      <c r="AI36" s="51">
        <v>0.63126899999999997</v>
      </c>
      <c r="AJ36" s="51">
        <v>0.87400999999999995</v>
      </c>
      <c r="AK36" s="51">
        <v>0.52285000000000004</v>
      </c>
      <c r="AL36" s="51">
        <v>0.39944000000000002</v>
      </c>
      <c r="AM36" s="51">
        <v>0.69927185934216007</v>
      </c>
      <c r="AN36" s="51">
        <v>0.62547969254853708</v>
      </c>
      <c r="AO36" s="51">
        <v>0.66669099637450013</v>
      </c>
      <c r="AP36" s="51">
        <v>0.6884941951746204</v>
      </c>
      <c r="AQ36" s="51">
        <v>0.6823925161312826</v>
      </c>
      <c r="AR36" s="51">
        <v>0.6769570039454359</v>
      </c>
      <c r="AS36" s="51">
        <v>0.67310765304453335</v>
      </c>
      <c r="AT36" s="51">
        <v>0.6739267984019407</v>
      </c>
      <c r="AU36" s="51">
        <v>0.67822294817097584</v>
      </c>
      <c r="AV36" s="51">
        <v>0.67965414647180933</v>
      </c>
    </row>
    <row r="37" spans="1:48" x14ac:dyDescent="0.25">
      <c r="A37" s="1"/>
      <c r="B37" s="33" t="s">
        <v>235</v>
      </c>
      <c r="C37" s="21" t="s">
        <v>233</v>
      </c>
      <c r="D37" s="51"/>
      <c r="E37" s="51"/>
      <c r="F37" s="51"/>
      <c r="G37" s="51"/>
      <c r="H37" s="51"/>
      <c r="I37" s="51"/>
      <c r="J37" s="51"/>
      <c r="K37" s="51"/>
      <c r="L37" s="51"/>
      <c r="M37" s="51"/>
      <c r="N37" s="51"/>
      <c r="O37" s="51"/>
      <c r="P37" s="51"/>
      <c r="Q37" s="51"/>
      <c r="R37" s="51"/>
      <c r="S37" s="51"/>
      <c r="T37" s="51"/>
      <c r="U37" s="51"/>
      <c r="V37" s="51"/>
      <c r="W37" s="51"/>
      <c r="X37" s="51"/>
      <c r="Y37" s="51"/>
      <c r="Z37" s="51"/>
      <c r="AA37" s="51"/>
      <c r="AB37" s="51">
        <v>6.0564E-2</v>
      </c>
      <c r="AC37" s="51">
        <v>1.503E-3</v>
      </c>
      <c r="AD37" s="51">
        <v>0</v>
      </c>
      <c r="AE37" s="51">
        <v>4.0406999999999998E-2</v>
      </c>
      <c r="AF37" s="51">
        <v>5.7126999999999997E-2</v>
      </c>
      <c r="AG37" s="51">
        <v>0.26364799999999999</v>
      </c>
      <c r="AH37" s="51">
        <v>0.472717</v>
      </c>
      <c r="AI37" s="51">
        <v>4.7643999999999999E-2</v>
      </c>
      <c r="AJ37" s="51">
        <v>1.6931659999999999</v>
      </c>
      <c r="AK37" s="51">
        <v>3.4647350000000001</v>
      </c>
      <c r="AL37" s="51">
        <v>0.23241400000000001</v>
      </c>
      <c r="AM37" s="51">
        <v>1.5486102478737729</v>
      </c>
      <c r="AN37" s="51">
        <v>0.80084334321733341</v>
      </c>
      <c r="AO37" s="51">
        <v>0.7952929869613955</v>
      </c>
      <c r="AP37" s="51">
        <v>0.80050784055504731</v>
      </c>
      <c r="AQ37" s="51">
        <v>0.80558769946390552</v>
      </c>
      <c r="AR37" s="51">
        <v>0.81047417305195046</v>
      </c>
      <c r="AS37" s="51">
        <v>0.81510756224519099</v>
      </c>
      <c r="AT37" s="51">
        <v>0.82013254476489583</v>
      </c>
      <c r="AU37" s="51">
        <v>0.82429769469705194</v>
      </c>
      <c r="AV37" s="51">
        <v>0.8280930585754307</v>
      </c>
    </row>
    <row r="38" spans="1:48" x14ac:dyDescent="0.25">
      <c r="A38" s="1"/>
      <c r="B38" s="33"/>
      <c r="C38" s="2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row>
    <row r="39" spans="1:48" x14ac:dyDescent="0.25">
      <c r="A39" s="1"/>
      <c r="B39" s="22" t="s">
        <v>238</v>
      </c>
      <c r="C39" s="2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row>
    <row r="40" spans="1:48" x14ac:dyDescent="0.25">
      <c r="A40" s="1"/>
      <c r="B40" s="50" t="s">
        <v>229</v>
      </c>
      <c r="C40" s="2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row>
    <row r="41" spans="1:48" x14ac:dyDescent="0.25">
      <c r="A41" s="1"/>
      <c r="B41" s="33" t="s">
        <v>230</v>
      </c>
      <c r="C41" s="21" t="s">
        <v>10</v>
      </c>
      <c r="D41" s="71"/>
      <c r="E41" s="71"/>
      <c r="F41" s="71"/>
      <c r="G41" s="71"/>
      <c r="H41" s="71"/>
      <c r="I41" s="71"/>
      <c r="J41" s="71"/>
      <c r="K41" s="71"/>
      <c r="L41" s="71"/>
      <c r="M41" s="71"/>
      <c r="N41" s="71"/>
      <c r="O41" s="71"/>
      <c r="P41" s="71"/>
      <c r="Q41" s="71"/>
      <c r="R41" s="71"/>
      <c r="S41" s="71"/>
      <c r="T41" s="71"/>
      <c r="U41" s="71"/>
      <c r="V41" s="71"/>
      <c r="W41" s="71"/>
      <c r="X41" s="71"/>
      <c r="Y41" s="71"/>
      <c r="Z41" s="71"/>
      <c r="AA41" s="71"/>
      <c r="AB41" s="71">
        <v>2.851</v>
      </c>
      <c r="AC41" s="71">
        <v>1.3959999999999999</v>
      </c>
      <c r="AD41" s="71">
        <v>4.101</v>
      </c>
      <c r="AE41" s="71">
        <v>10.461</v>
      </c>
      <c r="AF41" s="71">
        <v>20.056999999999999</v>
      </c>
      <c r="AG41" s="71">
        <v>20.834</v>
      </c>
      <c r="AH41" s="71">
        <v>20.577000000000002</v>
      </c>
      <c r="AI41" s="71">
        <v>10.737</v>
      </c>
      <c r="AJ41" s="71">
        <v>14.967000000000001</v>
      </c>
      <c r="AK41" s="71">
        <v>5.8780000000000001</v>
      </c>
      <c r="AL41" s="71">
        <v>3.8279999999999998</v>
      </c>
      <c r="AM41" s="71">
        <v>7.932776754262223</v>
      </c>
      <c r="AN41" s="71">
        <v>8.1365089108823696</v>
      </c>
      <c r="AO41" s="71">
        <v>8.0969496139144876</v>
      </c>
      <c r="AP41" s="71">
        <v>8.0515237491233389</v>
      </c>
      <c r="AQ41" s="71">
        <v>8.0229482786483945</v>
      </c>
      <c r="AR41" s="71">
        <v>7.9887003979524902</v>
      </c>
      <c r="AS41" s="71">
        <v>7.9610062839552755</v>
      </c>
      <c r="AT41" s="71">
        <v>7.9272443972559685</v>
      </c>
      <c r="AU41" s="71">
        <v>7.904674703703594</v>
      </c>
      <c r="AV41" s="71">
        <v>7.8831521776380793</v>
      </c>
    </row>
    <row r="42" spans="1:48" x14ac:dyDescent="0.25">
      <c r="A42" s="1"/>
      <c r="B42" s="33" t="s">
        <v>231</v>
      </c>
      <c r="C42" s="21" t="s">
        <v>212</v>
      </c>
      <c r="D42" s="41"/>
      <c r="E42" s="41"/>
      <c r="F42" s="41"/>
      <c r="G42" s="41"/>
      <c r="H42" s="41"/>
      <c r="I42" s="41"/>
      <c r="J42" s="41"/>
      <c r="K42" s="41"/>
      <c r="L42" s="41"/>
      <c r="M42" s="41"/>
      <c r="N42" s="41"/>
      <c r="O42" s="41"/>
      <c r="P42" s="41"/>
      <c r="Q42" s="41"/>
      <c r="R42" s="41"/>
      <c r="S42" s="41"/>
      <c r="T42" s="41"/>
      <c r="U42" s="41"/>
      <c r="V42" s="41"/>
      <c r="W42" s="41"/>
      <c r="X42" s="41"/>
      <c r="Y42" s="41"/>
      <c r="Z42" s="41"/>
      <c r="AA42" s="41"/>
      <c r="AB42" s="41">
        <v>9.1967741935483877E-2</v>
      </c>
      <c r="AC42" s="41">
        <v>8.7249999999999994E-2</v>
      </c>
      <c r="AD42" s="41">
        <v>0.12427272727272727</v>
      </c>
      <c r="AE42" s="41">
        <v>0.11248387096774194</v>
      </c>
      <c r="AF42" s="41">
        <v>0.12535625</v>
      </c>
      <c r="AG42" s="41">
        <v>0.12255294117647059</v>
      </c>
      <c r="AH42" s="41">
        <v>0.10661658031088084</v>
      </c>
      <c r="AI42" s="41">
        <v>9.7609090909090909E-2</v>
      </c>
      <c r="AJ42" s="41">
        <v>9.1822085889570554E-2</v>
      </c>
      <c r="AK42" s="41">
        <v>5.2482142857142859E-2</v>
      </c>
      <c r="AL42" s="41">
        <v>2.9221374045801527E-2</v>
      </c>
      <c r="AM42" s="41">
        <v>7.5550254802497357E-2</v>
      </c>
      <c r="AN42" s="41">
        <v>7.5550254802497357E-2</v>
      </c>
      <c r="AO42" s="41">
        <v>7.5550254802497357E-2</v>
      </c>
      <c r="AP42" s="41">
        <v>7.5550254802497357E-2</v>
      </c>
      <c r="AQ42" s="41">
        <v>7.5550254802497357E-2</v>
      </c>
      <c r="AR42" s="41">
        <v>7.5550254802497357E-2</v>
      </c>
      <c r="AS42" s="41">
        <v>7.5550254802497357E-2</v>
      </c>
      <c r="AT42" s="41">
        <v>7.5550254802497357E-2</v>
      </c>
      <c r="AU42" s="41">
        <v>7.5550254802497357E-2</v>
      </c>
      <c r="AV42" s="41">
        <v>7.5550254802497357E-2</v>
      </c>
    </row>
    <row r="43" spans="1:48" x14ac:dyDescent="0.25">
      <c r="A43" s="1"/>
      <c r="B43" s="33" t="s">
        <v>232</v>
      </c>
      <c r="C43" s="21" t="s">
        <v>233</v>
      </c>
      <c r="D43" s="51"/>
      <c r="E43" s="51"/>
      <c r="F43" s="51"/>
      <c r="G43" s="51"/>
      <c r="H43" s="51"/>
      <c r="I43" s="51"/>
      <c r="J43" s="51"/>
      <c r="K43" s="51"/>
      <c r="L43" s="51"/>
      <c r="M43" s="51"/>
      <c r="N43" s="51"/>
      <c r="O43" s="51"/>
      <c r="P43" s="51"/>
      <c r="Q43" s="51"/>
      <c r="R43" s="51"/>
      <c r="S43" s="51"/>
      <c r="T43" s="51"/>
      <c r="U43" s="51"/>
      <c r="V43" s="51"/>
      <c r="W43" s="51"/>
      <c r="X43" s="51"/>
      <c r="Y43" s="51"/>
      <c r="Z43" s="51"/>
      <c r="AA43" s="51"/>
      <c r="AB43" s="51">
        <v>8.1109000000000001E-2</v>
      </c>
      <c r="AC43" s="51">
        <v>3.4439999999999998E-2</v>
      </c>
      <c r="AD43" s="51">
        <v>9.8722000000000004E-2</v>
      </c>
      <c r="AE43" s="51">
        <v>0.29337999999999997</v>
      </c>
      <c r="AF43" s="51">
        <v>0.84081600000000001</v>
      </c>
      <c r="AG43" s="51">
        <v>0.750359</v>
      </c>
      <c r="AH43" s="51">
        <v>0.61583100000000002</v>
      </c>
      <c r="AI43" s="51">
        <v>0.31017699999999998</v>
      </c>
      <c r="AJ43" s="51">
        <v>0.72411800000000004</v>
      </c>
      <c r="AK43" s="51">
        <v>0.37071199999999999</v>
      </c>
      <c r="AL43" s="51">
        <v>0.21074399999999999</v>
      </c>
      <c r="AM43" s="51">
        <v>0.38963804204867086</v>
      </c>
      <c r="AN43" s="51">
        <v>0.36640046877899268</v>
      </c>
      <c r="AO43" s="51">
        <v>0.34745435046495732</v>
      </c>
      <c r="AP43" s="51">
        <v>0.33592285206476719</v>
      </c>
      <c r="AQ43" s="51">
        <v>0.32935311718967925</v>
      </c>
      <c r="AR43" s="51">
        <v>0.32499504065276108</v>
      </c>
      <c r="AS43" s="51">
        <v>0.32240385874736133</v>
      </c>
      <c r="AT43" s="51">
        <v>0.32052466963368792</v>
      </c>
      <c r="AU43" s="51">
        <v>0.3197945336871747</v>
      </c>
      <c r="AV43" s="51">
        <v>0.31949230620717711</v>
      </c>
    </row>
    <row r="44" spans="1:48" x14ac:dyDescent="0.25">
      <c r="A44" s="1"/>
      <c r="B44" s="33" t="s">
        <v>234</v>
      </c>
      <c r="C44" s="21" t="s">
        <v>233</v>
      </c>
      <c r="D44" s="51"/>
      <c r="E44" s="51"/>
      <c r="F44" s="51"/>
      <c r="G44" s="51"/>
      <c r="H44" s="51"/>
      <c r="I44" s="51"/>
      <c r="J44" s="51"/>
      <c r="K44" s="51"/>
      <c r="L44" s="51"/>
      <c r="M44" s="51"/>
      <c r="N44" s="51"/>
      <c r="O44" s="51"/>
      <c r="P44" s="51"/>
      <c r="Q44" s="51"/>
      <c r="R44" s="51"/>
      <c r="S44" s="51"/>
      <c r="T44" s="51"/>
      <c r="U44" s="51"/>
      <c r="V44" s="51"/>
      <c r="W44" s="51"/>
      <c r="X44" s="51"/>
      <c r="Y44" s="51"/>
      <c r="Z44" s="51"/>
      <c r="AA44" s="51"/>
      <c r="AB44" s="51">
        <v>5.3452E-2</v>
      </c>
      <c r="AC44" s="51">
        <v>2.3650000000000001E-2</v>
      </c>
      <c r="AD44" s="51">
        <v>6.6555000000000003E-2</v>
      </c>
      <c r="AE44" s="51">
        <v>0.19922699999999999</v>
      </c>
      <c r="AF44" s="51">
        <v>0.54451499999999997</v>
      </c>
      <c r="AG44" s="51">
        <v>0.50614400000000004</v>
      </c>
      <c r="AH44" s="51">
        <v>0.39584399999999997</v>
      </c>
      <c r="AI44" s="51">
        <v>0.21609100000000001</v>
      </c>
      <c r="AJ44" s="51">
        <v>0.491562</v>
      </c>
      <c r="AK44" s="51">
        <v>0.25591999999999998</v>
      </c>
      <c r="AL44" s="51">
        <v>0.1394</v>
      </c>
      <c r="AM44" s="51">
        <v>0.2626242909719364</v>
      </c>
      <c r="AN44" s="51">
        <v>0.24696167452984027</v>
      </c>
      <c r="AO44" s="51">
        <v>0.23419158959990824</v>
      </c>
      <c r="AP44" s="51">
        <v>0.22641911549735214</v>
      </c>
      <c r="AQ44" s="51">
        <v>0.22199097507663818</v>
      </c>
      <c r="AR44" s="51">
        <v>0.21905353920797471</v>
      </c>
      <c r="AS44" s="51">
        <v>0.21730702773515523</v>
      </c>
      <c r="AT44" s="51">
        <v>0.21604041448049</v>
      </c>
      <c r="AU44" s="51">
        <v>0.21554828739182597</v>
      </c>
      <c r="AV44" s="51">
        <v>0.21534457967060536</v>
      </c>
    </row>
    <row r="45" spans="1:48" x14ac:dyDescent="0.25">
      <c r="A45" s="1"/>
      <c r="B45" s="33" t="s">
        <v>235</v>
      </c>
      <c r="C45" s="21" t="s">
        <v>233</v>
      </c>
      <c r="D45" s="51"/>
      <c r="E45" s="51"/>
      <c r="F45" s="51"/>
      <c r="G45" s="51"/>
      <c r="H45" s="51"/>
      <c r="I45" s="51"/>
      <c r="J45" s="51"/>
      <c r="K45" s="51"/>
      <c r="L45" s="51"/>
      <c r="M45" s="51"/>
      <c r="N45" s="51"/>
      <c r="O45" s="51"/>
      <c r="P45" s="51"/>
      <c r="Q45" s="51"/>
      <c r="R45" s="51"/>
      <c r="S45" s="51"/>
      <c r="T45" s="51"/>
      <c r="U45" s="51"/>
      <c r="V45" s="51"/>
      <c r="W45" s="51"/>
      <c r="X45" s="51"/>
      <c r="Y45" s="51"/>
      <c r="Z45" s="51"/>
      <c r="AA45" s="51"/>
      <c r="AB45" s="51">
        <v>8.4449999999999997E-2</v>
      </c>
      <c r="AC45" s="51">
        <v>7.2000000000000002E-5</v>
      </c>
      <c r="AD45" s="51">
        <v>0</v>
      </c>
      <c r="AE45" s="51">
        <v>0.26587</v>
      </c>
      <c r="AF45" s="51">
        <v>0.86208399999999996</v>
      </c>
      <c r="AG45" s="51">
        <v>1.1185959999999999</v>
      </c>
      <c r="AH45" s="51">
        <v>0.66976199999999997</v>
      </c>
      <c r="AI45" s="51">
        <v>0.10961799999999999</v>
      </c>
      <c r="AJ45" s="51">
        <v>1.3494060000000001</v>
      </c>
      <c r="AK45" s="51">
        <v>1.1228009999999999</v>
      </c>
      <c r="AL45" s="51">
        <v>5.8380000000000001E-2</v>
      </c>
      <c r="AM45" s="51">
        <v>0.60380748273136964</v>
      </c>
      <c r="AN45" s="51">
        <v>0.27419795583556511</v>
      </c>
      <c r="AO45" s="51">
        <v>0.27286481916949717</v>
      </c>
      <c r="AP45" s="51">
        <v>0.27133398089423438</v>
      </c>
      <c r="AQ45" s="51">
        <v>0.27037099594859143</v>
      </c>
      <c r="AR45" s="51">
        <v>0.26921685244781346</v>
      </c>
      <c r="AS45" s="51">
        <v>0.26828356895609906</v>
      </c>
      <c r="AT45" s="51">
        <v>0.26714580330998511</v>
      </c>
      <c r="AU45" s="51">
        <v>0.26638521127921638</v>
      </c>
      <c r="AV45" s="51">
        <v>0.26565990848458798</v>
      </c>
    </row>
    <row r="46" spans="1:48" x14ac:dyDescent="0.25">
      <c r="A46" s="1"/>
      <c r="B46" s="50" t="s">
        <v>236</v>
      </c>
      <c r="C46" s="2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row>
    <row r="47" spans="1:48" x14ac:dyDescent="0.25">
      <c r="A47" s="1"/>
      <c r="B47" s="33" t="s">
        <v>230</v>
      </c>
      <c r="C47" s="21" t="s">
        <v>10</v>
      </c>
      <c r="D47" s="71"/>
      <c r="E47" s="71"/>
      <c r="F47" s="71"/>
      <c r="G47" s="71"/>
      <c r="H47" s="71"/>
      <c r="I47" s="71"/>
      <c r="J47" s="71"/>
      <c r="K47" s="71"/>
      <c r="L47" s="71"/>
      <c r="M47" s="71"/>
      <c r="N47" s="71"/>
      <c r="O47" s="71"/>
      <c r="P47" s="71"/>
      <c r="Q47" s="71"/>
      <c r="R47" s="71"/>
      <c r="S47" s="71"/>
      <c r="T47" s="71"/>
      <c r="U47" s="71"/>
      <c r="V47" s="71"/>
      <c r="W47" s="71"/>
      <c r="X47" s="71"/>
      <c r="Y47" s="71"/>
      <c r="Z47" s="71"/>
      <c r="AA47" s="71"/>
      <c r="AB47" s="71">
        <v>23.494</v>
      </c>
      <c r="AC47" s="71">
        <v>12.223000000000001</v>
      </c>
      <c r="AD47" s="71">
        <v>22.271000000000001</v>
      </c>
      <c r="AE47" s="71">
        <v>64.790999999999997</v>
      </c>
      <c r="AF47" s="71">
        <v>119.967</v>
      </c>
      <c r="AG47" s="71">
        <v>142.215</v>
      </c>
      <c r="AH47" s="71">
        <v>152.702</v>
      </c>
      <c r="AI47" s="71">
        <v>94.197000000000003</v>
      </c>
      <c r="AJ47" s="71">
        <v>136.37100000000001</v>
      </c>
      <c r="AK47" s="71">
        <v>101.682</v>
      </c>
      <c r="AL47" s="71">
        <v>119.67400000000001</v>
      </c>
      <c r="AM47" s="71">
        <v>90.417333777719321</v>
      </c>
      <c r="AN47" s="71">
        <v>92.739461196278157</v>
      </c>
      <c r="AO47" s="71">
        <v>92.288566601767471</v>
      </c>
      <c r="AP47" s="71">
        <v>91.770805204189244</v>
      </c>
      <c r="AQ47" s="71">
        <v>91.445103633122059</v>
      </c>
      <c r="AR47" s="71">
        <v>91.054748256185817</v>
      </c>
      <c r="AS47" s="71">
        <v>90.739092335625713</v>
      </c>
      <c r="AT47" s="71">
        <v>90.354276290346675</v>
      </c>
      <c r="AU47" s="71">
        <v>90.097028219664551</v>
      </c>
      <c r="AV47" s="71">
        <v>89.851715703847219</v>
      </c>
    </row>
    <row r="48" spans="1:48" x14ac:dyDescent="0.25">
      <c r="A48" s="1"/>
      <c r="B48" s="33" t="s">
        <v>231</v>
      </c>
      <c r="C48" s="21" t="s">
        <v>212</v>
      </c>
      <c r="D48" s="41"/>
      <c r="E48" s="41"/>
      <c r="F48" s="41"/>
      <c r="G48" s="41"/>
      <c r="H48" s="41"/>
      <c r="I48" s="41"/>
      <c r="J48" s="41"/>
      <c r="K48" s="41"/>
      <c r="L48" s="41"/>
      <c r="M48" s="41"/>
      <c r="N48" s="41"/>
      <c r="O48" s="41"/>
      <c r="P48" s="41"/>
      <c r="Q48" s="41"/>
      <c r="R48" s="41"/>
      <c r="S48" s="41"/>
      <c r="T48" s="41"/>
      <c r="U48" s="41"/>
      <c r="V48" s="41"/>
      <c r="W48" s="41"/>
      <c r="X48" s="41"/>
      <c r="Y48" s="41"/>
      <c r="Z48" s="41"/>
      <c r="AA48" s="41"/>
      <c r="AB48" s="41">
        <v>0.75787096774193552</v>
      </c>
      <c r="AC48" s="41">
        <v>0.76393750000000005</v>
      </c>
      <c r="AD48" s="41">
        <v>0.67487878787878786</v>
      </c>
      <c r="AE48" s="41">
        <v>0.69667741935483862</v>
      </c>
      <c r="AF48" s="41">
        <v>0.74979375000000004</v>
      </c>
      <c r="AG48" s="41">
        <v>0.8365588235294118</v>
      </c>
      <c r="AH48" s="41">
        <v>0.7912020725388601</v>
      </c>
      <c r="AI48" s="41">
        <v>0.85633636363636367</v>
      </c>
      <c r="AJ48" s="41">
        <v>0.83663190184049085</v>
      </c>
      <c r="AK48" s="41">
        <v>0.90787499999999999</v>
      </c>
      <c r="AL48" s="41">
        <v>0.91354198473282444</v>
      </c>
      <c r="AM48" s="41">
        <v>0.86111746454970783</v>
      </c>
      <c r="AN48" s="41">
        <v>0.86111746454970783</v>
      </c>
      <c r="AO48" s="41">
        <v>0.86111746454970783</v>
      </c>
      <c r="AP48" s="41">
        <v>0.86111746454970783</v>
      </c>
      <c r="AQ48" s="41">
        <v>0.86111746454970783</v>
      </c>
      <c r="AR48" s="41">
        <v>0.86111746454970783</v>
      </c>
      <c r="AS48" s="41">
        <v>0.86111746454970783</v>
      </c>
      <c r="AT48" s="41">
        <v>0.86111746454970783</v>
      </c>
      <c r="AU48" s="41">
        <v>0.86111746454970783</v>
      </c>
      <c r="AV48" s="41">
        <v>0.86111746454970783</v>
      </c>
    </row>
    <row r="49" spans="1:48" x14ac:dyDescent="0.25">
      <c r="A49" s="1"/>
      <c r="B49" s="33" t="s">
        <v>232</v>
      </c>
      <c r="C49" s="21" t="s">
        <v>233</v>
      </c>
      <c r="D49" s="51"/>
      <c r="E49" s="51"/>
      <c r="F49" s="51"/>
      <c r="G49" s="51"/>
      <c r="H49" s="51"/>
      <c r="I49" s="51"/>
      <c r="J49" s="51"/>
      <c r="K49" s="51"/>
      <c r="L49" s="51"/>
      <c r="M49" s="51"/>
      <c r="N49" s="51"/>
      <c r="O49" s="51"/>
      <c r="P49" s="51"/>
      <c r="Q49" s="51"/>
      <c r="R49" s="51"/>
      <c r="S49" s="51"/>
      <c r="T49" s="51"/>
      <c r="U49" s="51"/>
      <c r="V49" s="51"/>
      <c r="W49" s="51"/>
      <c r="X49" s="51"/>
      <c r="Y49" s="51"/>
      <c r="Z49" s="51"/>
      <c r="AA49" s="51"/>
      <c r="AB49" s="51">
        <v>1.439654</v>
      </c>
      <c r="AC49" s="51">
        <v>0.69596400000000003</v>
      </c>
      <c r="AD49" s="51">
        <v>1.10825</v>
      </c>
      <c r="AE49" s="51">
        <v>3.8742809999999999</v>
      </c>
      <c r="AF49" s="51">
        <v>7.0579770000000002</v>
      </c>
      <c r="AG49" s="51">
        <v>7.9944199999999999</v>
      </c>
      <c r="AH49" s="51">
        <v>8.5264959999999999</v>
      </c>
      <c r="AI49" s="51">
        <v>7.1932289999999997</v>
      </c>
      <c r="AJ49" s="51">
        <v>12.887617000000001</v>
      </c>
      <c r="AK49" s="51">
        <v>8.6516900000000003</v>
      </c>
      <c r="AL49" s="51">
        <v>9.5832619999999995</v>
      </c>
      <c r="AM49" s="51">
        <v>6.9643157413164083</v>
      </c>
      <c r="AN49" s="51">
        <v>6.8426931012284271</v>
      </c>
      <c r="AO49" s="51">
        <v>6.7109887297089017</v>
      </c>
      <c r="AP49" s="51">
        <v>6.6344183245628159</v>
      </c>
      <c r="AQ49" s="51">
        <v>6.5982018519066683</v>
      </c>
      <c r="AR49" s="51">
        <v>6.5703658351427476</v>
      </c>
      <c r="AS49" s="51">
        <v>6.5569361911441915</v>
      </c>
      <c r="AT49" s="51">
        <v>6.5457874998795926</v>
      </c>
      <c r="AU49" s="51">
        <v>6.5520326949811398</v>
      </c>
      <c r="AV49" s="51">
        <v>6.5631230805411613</v>
      </c>
    </row>
    <row r="50" spans="1:48" x14ac:dyDescent="0.25">
      <c r="A50" s="1"/>
      <c r="B50" s="33" t="s">
        <v>234</v>
      </c>
      <c r="C50" s="21" t="s">
        <v>233</v>
      </c>
      <c r="D50" s="51"/>
      <c r="E50" s="51"/>
      <c r="F50" s="51"/>
      <c r="G50" s="51"/>
      <c r="H50" s="51"/>
      <c r="I50" s="51"/>
      <c r="J50" s="51"/>
      <c r="K50" s="51"/>
      <c r="L50" s="51"/>
      <c r="M50" s="51"/>
      <c r="N50" s="51"/>
      <c r="O50" s="51"/>
      <c r="P50" s="51"/>
      <c r="Q50" s="51"/>
      <c r="R50" s="51"/>
      <c r="S50" s="51"/>
      <c r="T50" s="51"/>
      <c r="U50" s="51"/>
      <c r="V50" s="51"/>
      <c r="W50" s="51"/>
      <c r="X50" s="51"/>
      <c r="Y50" s="51"/>
      <c r="Z50" s="51"/>
      <c r="AA50" s="51"/>
      <c r="AB50" s="51">
        <v>0.91283999999999998</v>
      </c>
      <c r="AC50" s="51">
        <v>0.44500299999999998</v>
      </c>
      <c r="AD50" s="51">
        <v>0.72957799999999995</v>
      </c>
      <c r="AE50" s="51">
        <v>2.4975749999999999</v>
      </c>
      <c r="AF50" s="51">
        <v>4.6724119999999996</v>
      </c>
      <c r="AG50" s="51">
        <v>5.3154789999999998</v>
      </c>
      <c r="AH50" s="51">
        <v>5.7612199999999998</v>
      </c>
      <c r="AI50" s="51">
        <v>4.8766340000000001</v>
      </c>
      <c r="AJ50" s="51">
        <v>8.6721850000000007</v>
      </c>
      <c r="AK50" s="51">
        <v>5.7245229999999996</v>
      </c>
      <c r="AL50" s="51">
        <v>6.271776</v>
      </c>
      <c r="AM50" s="51">
        <v>4.6558636005448477</v>
      </c>
      <c r="AN50" s="51">
        <v>4.5745550493503035</v>
      </c>
      <c r="AO50" s="51">
        <v>4.4865065443475007</v>
      </c>
      <c r="AP50" s="51">
        <v>4.4353168258682452</v>
      </c>
      <c r="AQ50" s="51">
        <v>4.4111049774910187</v>
      </c>
      <c r="AR50" s="51">
        <v>4.3924957268411058</v>
      </c>
      <c r="AS50" s="51">
        <v>4.3835175884304345</v>
      </c>
      <c r="AT50" s="51">
        <v>4.3760643384945341</v>
      </c>
      <c r="AU50" s="51">
        <v>4.3802394473827047</v>
      </c>
      <c r="AV50" s="51">
        <v>4.387653718125569</v>
      </c>
    </row>
    <row r="51" spans="1:48" x14ac:dyDescent="0.25">
      <c r="A51" s="1"/>
      <c r="B51" s="33" t="s">
        <v>235</v>
      </c>
      <c r="C51" s="21" t="s">
        <v>233</v>
      </c>
      <c r="D51" s="51"/>
      <c r="E51" s="51"/>
      <c r="F51" s="51"/>
      <c r="G51" s="51"/>
      <c r="H51" s="51"/>
      <c r="I51" s="51"/>
      <c r="J51" s="51"/>
      <c r="K51" s="51"/>
      <c r="L51" s="51"/>
      <c r="M51" s="51"/>
      <c r="N51" s="51"/>
      <c r="O51" s="51"/>
      <c r="P51" s="51"/>
      <c r="Q51" s="51"/>
      <c r="R51" s="51"/>
      <c r="S51" s="51"/>
      <c r="T51" s="51"/>
      <c r="U51" s="51"/>
      <c r="V51" s="51"/>
      <c r="W51" s="51"/>
      <c r="X51" s="51"/>
      <c r="Y51" s="51"/>
      <c r="Z51" s="51"/>
      <c r="AA51" s="51"/>
      <c r="AB51" s="51">
        <v>1.105912</v>
      </c>
      <c r="AC51" s="51">
        <v>0.14829999999999999</v>
      </c>
      <c r="AD51" s="51">
        <v>0.67457100000000003</v>
      </c>
      <c r="AE51" s="51">
        <v>0.57292500000000002</v>
      </c>
      <c r="AF51" s="51">
        <v>3.3797030000000001</v>
      </c>
      <c r="AG51" s="51">
        <v>8.2550000000000008</v>
      </c>
      <c r="AH51" s="51">
        <v>6.3405969999999998</v>
      </c>
      <c r="AI51" s="51">
        <v>4.1549750000000003</v>
      </c>
      <c r="AJ51" s="51">
        <v>31.113551000000001</v>
      </c>
      <c r="AK51" s="51">
        <v>11.233141</v>
      </c>
      <c r="AL51" s="51">
        <v>8.3256650000000008</v>
      </c>
      <c r="AM51" s="51">
        <v>9.6801808606793731</v>
      </c>
      <c r="AN51" s="51">
        <v>5.2141587870382278</v>
      </c>
      <c r="AO51" s="51">
        <v>5.3239845813896958</v>
      </c>
      <c r="AP51" s="51">
        <v>5.4741630030511779</v>
      </c>
      <c r="AQ51" s="51">
        <v>5.6440185918643939</v>
      </c>
      <c r="AR51" s="51">
        <v>5.7910812684079067</v>
      </c>
      <c r="AS51" s="51">
        <v>5.9302497705402519</v>
      </c>
      <c r="AT51" s="51">
        <v>6.0526020879133986</v>
      </c>
      <c r="AU51" s="51">
        <v>6.1597083805733464</v>
      </c>
      <c r="AV51" s="51">
        <v>6.2847002730127342</v>
      </c>
    </row>
    <row r="52" spans="1:48" x14ac:dyDescent="0.25">
      <c r="A52" s="1"/>
      <c r="B52" s="33"/>
      <c r="C52" s="2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row>
    <row r="53" spans="1:48" x14ac:dyDescent="0.25">
      <c r="A53" s="1"/>
      <c r="B53" s="22" t="s">
        <v>28</v>
      </c>
      <c r="C53" s="2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row>
    <row r="54" spans="1:48" x14ac:dyDescent="0.25">
      <c r="A54" s="1"/>
      <c r="B54" s="50" t="s">
        <v>229</v>
      </c>
      <c r="C54" s="2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row>
    <row r="55" spans="1:48" x14ac:dyDescent="0.25">
      <c r="A55" s="1"/>
      <c r="B55" s="33" t="s">
        <v>230</v>
      </c>
      <c r="C55" s="21" t="s">
        <v>10</v>
      </c>
      <c r="D55" s="71"/>
      <c r="E55" s="71"/>
      <c r="F55" s="71"/>
      <c r="G55" s="71"/>
      <c r="H55" s="71"/>
      <c r="I55" s="71"/>
      <c r="J55" s="71"/>
      <c r="K55" s="71"/>
      <c r="L55" s="71"/>
      <c r="M55" s="71"/>
      <c r="N55" s="71"/>
      <c r="O55" s="71"/>
      <c r="P55" s="71"/>
      <c r="Q55" s="71"/>
      <c r="R55" s="71"/>
      <c r="S55" s="71"/>
      <c r="T55" s="71"/>
      <c r="U55" s="71"/>
      <c r="V55" s="71"/>
      <c r="W55" s="71"/>
      <c r="X55" s="71"/>
      <c r="Y55" s="71"/>
      <c r="Z55" s="71"/>
      <c r="AA55" s="71"/>
      <c r="AB55" s="71">
        <v>273.66800000000001</v>
      </c>
      <c r="AC55" s="71">
        <v>250.06299999999999</v>
      </c>
      <c r="AD55" s="71">
        <v>231.84100000000001</v>
      </c>
      <c r="AE55" s="71">
        <v>299.34699999999998</v>
      </c>
      <c r="AF55" s="71">
        <v>254.82499999999999</v>
      </c>
      <c r="AG55" s="71">
        <v>235.10599999999999</v>
      </c>
      <c r="AH55" s="71">
        <v>204.24700000000001</v>
      </c>
      <c r="AI55" s="71">
        <v>203.62200000000001</v>
      </c>
      <c r="AJ55" s="71">
        <v>195.54300000000001</v>
      </c>
      <c r="AK55" s="71">
        <v>138.35300000000001</v>
      </c>
      <c r="AL55" s="71">
        <v>135.779</v>
      </c>
      <c r="AM55" s="71">
        <v>149.41339111796367</v>
      </c>
      <c r="AN55" s="71">
        <v>151.79427144602587</v>
      </c>
      <c r="AO55" s="71">
        <v>152.43605330537673</v>
      </c>
      <c r="AP55" s="71">
        <v>152.76408716499506</v>
      </c>
      <c r="AQ55" s="71">
        <v>153.15391775714309</v>
      </c>
      <c r="AR55" s="71">
        <v>152.9991516407577</v>
      </c>
      <c r="AS55" s="71">
        <v>153.21637880406871</v>
      </c>
      <c r="AT55" s="71">
        <v>153.72934544223784</v>
      </c>
      <c r="AU55" s="71">
        <v>154.46976462605519</v>
      </c>
      <c r="AV55" s="71">
        <v>155.14216585690417</v>
      </c>
    </row>
    <row r="56" spans="1:48" x14ac:dyDescent="0.25">
      <c r="A56" s="1"/>
      <c r="B56" s="33" t="s">
        <v>231</v>
      </c>
      <c r="C56" s="21" t="s">
        <v>212</v>
      </c>
      <c r="D56" s="41"/>
      <c r="E56" s="41"/>
      <c r="F56" s="41"/>
      <c r="G56" s="41"/>
      <c r="H56" s="41"/>
      <c r="I56" s="41"/>
      <c r="J56" s="41"/>
      <c r="K56" s="41"/>
      <c r="L56" s="41"/>
      <c r="M56" s="41"/>
      <c r="N56" s="41"/>
      <c r="O56" s="41"/>
      <c r="P56" s="41"/>
      <c r="Q56" s="41"/>
      <c r="R56" s="41"/>
      <c r="S56" s="41"/>
      <c r="T56" s="41"/>
      <c r="U56" s="41"/>
      <c r="V56" s="41"/>
      <c r="W56" s="41"/>
      <c r="X56" s="41"/>
      <c r="Y56" s="41"/>
      <c r="Z56" s="41"/>
      <c r="AA56" s="41"/>
      <c r="AB56" s="41">
        <v>6.8417000000000006E-2</v>
      </c>
      <c r="AC56" s="41">
        <v>6.4118717948717943E-2</v>
      </c>
      <c r="AD56" s="41">
        <v>5.7244691358024694E-2</v>
      </c>
      <c r="AE56" s="41">
        <v>5.8125631067961162E-2</v>
      </c>
      <c r="AF56" s="41">
        <v>5.3647368421052631E-2</v>
      </c>
      <c r="AG56" s="41">
        <v>5.167164835164835E-2</v>
      </c>
      <c r="AH56" s="41">
        <v>4.2551458333333333E-2</v>
      </c>
      <c r="AI56" s="41">
        <v>4.1983917525773198E-2</v>
      </c>
      <c r="AJ56" s="41">
        <v>3.872138613861386E-2</v>
      </c>
      <c r="AK56" s="41">
        <v>3.123092550790068E-2</v>
      </c>
      <c r="AL56" s="41">
        <v>2.9973289183222958E-2</v>
      </c>
      <c r="AM56" s="41">
        <v>3.6892195337768809E-2</v>
      </c>
      <c r="AN56" s="41">
        <v>3.6892195337768809E-2</v>
      </c>
      <c r="AO56" s="41">
        <v>3.6892195337768809E-2</v>
      </c>
      <c r="AP56" s="41">
        <v>3.6892195337768809E-2</v>
      </c>
      <c r="AQ56" s="41">
        <v>3.6892195337768809E-2</v>
      </c>
      <c r="AR56" s="41">
        <v>3.6892195337768809E-2</v>
      </c>
      <c r="AS56" s="41">
        <v>3.6892195337768809E-2</v>
      </c>
      <c r="AT56" s="41">
        <v>3.6892195337768809E-2</v>
      </c>
      <c r="AU56" s="41">
        <v>3.6892195337768809E-2</v>
      </c>
      <c r="AV56" s="41">
        <v>3.6892195337768809E-2</v>
      </c>
    </row>
    <row r="57" spans="1:48" x14ac:dyDescent="0.25">
      <c r="A57" s="1"/>
      <c r="B57" s="33" t="s">
        <v>232</v>
      </c>
      <c r="C57" s="21" t="s">
        <v>233</v>
      </c>
      <c r="D57" s="51"/>
      <c r="E57" s="51"/>
      <c r="F57" s="51"/>
      <c r="G57" s="51"/>
      <c r="H57" s="51"/>
      <c r="I57" s="51"/>
      <c r="J57" s="51"/>
      <c r="K57" s="51"/>
      <c r="L57" s="51"/>
      <c r="M57" s="51"/>
      <c r="N57" s="51"/>
      <c r="O57" s="51"/>
      <c r="P57" s="51"/>
      <c r="Q57" s="51"/>
      <c r="R57" s="51"/>
      <c r="S57" s="51"/>
      <c r="T57" s="51"/>
      <c r="U57" s="51"/>
      <c r="V57" s="51"/>
      <c r="W57" s="51"/>
      <c r="X57" s="51"/>
      <c r="Y57" s="51"/>
      <c r="Z57" s="51"/>
      <c r="AA57" s="51"/>
      <c r="AB57" s="51">
        <v>6.3178390000000002</v>
      </c>
      <c r="AC57" s="51">
        <v>4.800141</v>
      </c>
      <c r="AD57" s="51">
        <v>4.1714089999999997</v>
      </c>
      <c r="AE57" s="51">
        <v>6.235576</v>
      </c>
      <c r="AF57" s="51">
        <v>4.7534479999999997</v>
      </c>
      <c r="AG57" s="51">
        <v>4.3094270000000003</v>
      </c>
      <c r="AH57" s="51">
        <v>3.7430189999999999</v>
      </c>
      <c r="AI57" s="51">
        <v>4.8107110000000004</v>
      </c>
      <c r="AJ57" s="51">
        <v>5.7184210000000002</v>
      </c>
      <c r="AK57" s="51">
        <v>4.0238329999999998</v>
      </c>
      <c r="AL57" s="51">
        <v>3.3035030000000001</v>
      </c>
      <c r="AM57" s="51">
        <v>3.4643414872160214</v>
      </c>
      <c r="AN57" s="51">
        <v>3.5195452573392116</v>
      </c>
      <c r="AO57" s="51">
        <v>3.6862678791609711</v>
      </c>
      <c r="AP57" s="51">
        <v>3.7629533632177434</v>
      </c>
      <c r="AQ57" s="51">
        <v>3.7927985021785608</v>
      </c>
      <c r="AR57" s="51">
        <v>3.7512167266250072</v>
      </c>
      <c r="AS57" s="51">
        <v>3.7242555823867569</v>
      </c>
      <c r="AT57" s="51">
        <v>3.7442773399024198</v>
      </c>
      <c r="AU57" s="51">
        <v>3.7929942505551142</v>
      </c>
      <c r="AV57" s="51">
        <v>3.8346964362311637</v>
      </c>
    </row>
    <row r="58" spans="1:48" x14ac:dyDescent="0.25">
      <c r="A58" s="1"/>
      <c r="B58" s="33" t="s">
        <v>234</v>
      </c>
      <c r="C58" s="21" t="s">
        <v>233</v>
      </c>
      <c r="D58" s="51"/>
      <c r="E58" s="51"/>
      <c r="F58" s="51"/>
      <c r="G58" s="51"/>
      <c r="H58" s="51"/>
      <c r="I58" s="51"/>
      <c r="J58" s="51"/>
      <c r="K58" s="51"/>
      <c r="L58" s="51"/>
      <c r="M58" s="51"/>
      <c r="N58" s="51"/>
      <c r="O58" s="51"/>
      <c r="P58" s="51"/>
      <c r="Q58" s="51"/>
      <c r="R58" s="51"/>
      <c r="S58" s="51"/>
      <c r="T58" s="51"/>
      <c r="U58" s="51"/>
      <c r="V58" s="51"/>
      <c r="W58" s="51"/>
      <c r="X58" s="51"/>
      <c r="Y58" s="51"/>
      <c r="Z58" s="51"/>
      <c r="AA58" s="51"/>
      <c r="AB58" s="51">
        <v>3.793371</v>
      </c>
      <c r="AC58" s="51">
        <v>2.879737</v>
      </c>
      <c r="AD58" s="51">
        <v>2.482361</v>
      </c>
      <c r="AE58" s="51">
        <v>3.7494450000000001</v>
      </c>
      <c r="AF58" s="51">
        <v>2.8450129999999998</v>
      </c>
      <c r="AG58" s="51">
        <v>2.595269</v>
      </c>
      <c r="AH58" s="51">
        <v>2.256014</v>
      </c>
      <c r="AI58" s="51">
        <v>2.9031570000000002</v>
      </c>
      <c r="AJ58" s="51">
        <v>3.4358409999999999</v>
      </c>
      <c r="AK58" s="51">
        <v>2.4027949999999998</v>
      </c>
      <c r="AL58" s="51">
        <v>1.9810160000000001</v>
      </c>
      <c r="AM58" s="51">
        <v>2.0812745314961409</v>
      </c>
      <c r="AN58" s="51">
        <v>2.1144393338760277</v>
      </c>
      <c r="AO58" s="51">
        <v>2.2146013842692582</v>
      </c>
      <c r="AP58" s="51">
        <v>2.2606717689272884</v>
      </c>
      <c r="AQ58" s="51">
        <v>2.2786018511196273</v>
      </c>
      <c r="AR58" s="51">
        <v>2.2536207426598063</v>
      </c>
      <c r="AS58" s="51">
        <v>2.2374232797220066</v>
      </c>
      <c r="AT58" s="51">
        <v>2.2494517630995583</v>
      </c>
      <c r="AU58" s="51">
        <v>2.2787194509902537</v>
      </c>
      <c r="AV58" s="51">
        <v>2.3037728983122245</v>
      </c>
    </row>
    <row r="59" spans="1:48" x14ac:dyDescent="0.25">
      <c r="A59" s="1"/>
      <c r="B59" s="33" t="s">
        <v>235</v>
      </c>
      <c r="C59" s="21" t="s">
        <v>233</v>
      </c>
      <c r="D59" s="51"/>
      <c r="E59" s="51"/>
      <c r="F59" s="51"/>
      <c r="G59" s="51"/>
      <c r="H59" s="51"/>
      <c r="I59" s="51"/>
      <c r="J59" s="51"/>
      <c r="K59" s="51"/>
      <c r="L59" s="51"/>
      <c r="M59" s="51"/>
      <c r="N59" s="51"/>
      <c r="O59" s="51"/>
      <c r="P59" s="51"/>
      <c r="Q59" s="51"/>
      <c r="R59" s="51"/>
      <c r="S59" s="51"/>
      <c r="T59" s="51"/>
      <c r="U59" s="51"/>
      <c r="V59" s="51"/>
      <c r="W59" s="51"/>
      <c r="X59" s="51"/>
      <c r="Y59" s="51"/>
      <c r="Z59" s="51"/>
      <c r="AA59" s="51"/>
      <c r="AB59" s="51">
        <v>2.453522</v>
      </c>
      <c r="AC59" s="51">
        <v>1.9041699999999999</v>
      </c>
      <c r="AD59" s="51">
        <v>0.84180100000000002</v>
      </c>
      <c r="AE59" s="51">
        <v>2.4083589999999999</v>
      </c>
      <c r="AF59" s="51">
        <v>1.2949850000000001</v>
      </c>
      <c r="AG59" s="51">
        <v>2.6277550000000001</v>
      </c>
      <c r="AH59" s="51">
        <v>0.85498200000000002</v>
      </c>
      <c r="AI59" s="51">
        <v>2.2288000000000001</v>
      </c>
      <c r="AJ59" s="51">
        <v>16.721155</v>
      </c>
      <c r="AK59" s="51">
        <v>11.762816000000001</v>
      </c>
      <c r="AL59" s="51">
        <v>3.4771459999999998</v>
      </c>
      <c r="AM59" s="51">
        <v>3.2015383019181036</v>
      </c>
      <c r="AN59" s="51">
        <v>2.9139282415329109</v>
      </c>
      <c r="AO59" s="51">
        <v>2.926248247202762</v>
      </c>
      <c r="AP59" s="51">
        <v>2.9325453697398318</v>
      </c>
      <c r="AQ59" s="51">
        <v>2.9400287771243958</v>
      </c>
      <c r="AR59" s="51">
        <v>2.9370577996753018</v>
      </c>
      <c r="AS59" s="51">
        <v>2.941227814524809</v>
      </c>
      <c r="AT59" s="51">
        <v>2.9510750107311341</v>
      </c>
      <c r="AU59" s="51">
        <v>2.9652885139796101</v>
      </c>
      <c r="AV59" s="51">
        <v>2.9781963063326899</v>
      </c>
    </row>
    <row r="60" spans="1:48" x14ac:dyDescent="0.25">
      <c r="A60" s="1"/>
      <c r="B60" s="50" t="s">
        <v>236</v>
      </c>
      <c r="C60" s="2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row>
    <row r="61" spans="1:48" x14ac:dyDescent="0.25">
      <c r="A61" s="1"/>
      <c r="B61" s="33" t="s">
        <v>230</v>
      </c>
      <c r="C61" s="21" t="s">
        <v>10</v>
      </c>
      <c r="D61" s="71"/>
      <c r="E61" s="71"/>
      <c r="F61" s="71"/>
      <c r="G61" s="71"/>
      <c r="H61" s="71"/>
      <c r="I61" s="71"/>
      <c r="J61" s="71"/>
      <c r="K61" s="71"/>
      <c r="L61" s="71"/>
      <c r="M61" s="71"/>
      <c r="N61" s="71"/>
      <c r="O61" s="71"/>
      <c r="P61" s="71"/>
      <c r="Q61" s="71"/>
      <c r="R61" s="71"/>
      <c r="S61" s="71"/>
      <c r="T61" s="71"/>
      <c r="U61" s="71"/>
      <c r="V61" s="71"/>
      <c r="W61" s="71"/>
      <c r="X61" s="71"/>
      <c r="Y61" s="71"/>
      <c r="Z61" s="71"/>
      <c r="AA61" s="71"/>
      <c r="AB61" s="71">
        <v>2986.4989999999998</v>
      </c>
      <c r="AC61" s="71">
        <v>2955.8020000000001</v>
      </c>
      <c r="AD61" s="71">
        <v>2977.0619999999999</v>
      </c>
      <c r="AE61" s="71">
        <v>3932.3609999999999</v>
      </c>
      <c r="AF61" s="71">
        <v>3736.7950000000001</v>
      </c>
      <c r="AG61" s="71">
        <v>3785.64</v>
      </c>
      <c r="AH61" s="71">
        <v>3860.4650000000001</v>
      </c>
      <c r="AI61" s="71">
        <v>4187.2439999999997</v>
      </c>
      <c r="AJ61" s="71">
        <v>4388.41</v>
      </c>
      <c r="AK61" s="71">
        <v>3932.9349999999999</v>
      </c>
      <c r="AL61" s="71">
        <v>4066.1660000000002</v>
      </c>
      <c r="AM61" s="71">
        <v>3500.827289033688</v>
      </c>
      <c r="AN61" s="71">
        <v>3556.6124550220761</v>
      </c>
      <c r="AO61" s="71">
        <v>3571.6497112546749</v>
      </c>
      <c r="AP61" s="71">
        <v>3579.3357016393802</v>
      </c>
      <c r="AQ61" s="71">
        <v>3588.4696190538812</v>
      </c>
      <c r="AR61" s="71">
        <v>3584.8433748490897</v>
      </c>
      <c r="AS61" s="71">
        <v>3589.9331112880286</v>
      </c>
      <c r="AT61" s="71">
        <v>3601.9521652150529</v>
      </c>
      <c r="AU61" s="71">
        <v>3619.3005411848171</v>
      </c>
      <c r="AV61" s="71">
        <v>3635.0552239513536</v>
      </c>
    </row>
    <row r="62" spans="1:48" x14ac:dyDescent="0.25">
      <c r="A62" s="1"/>
      <c r="B62" s="33" t="s">
        <v>231</v>
      </c>
      <c r="C62" s="21" t="s">
        <v>212</v>
      </c>
      <c r="D62" s="41"/>
      <c r="E62" s="41"/>
      <c r="F62" s="41"/>
      <c r="G62" s="41"/>
      <c r="H62" s="41"/>
      <c r="I62" s="41"/>
      <c r="J62" s="41"/>
      <c r="K62" s="41"/>
      <c r="L62" s="41"/>
      <c r="M62" s="41"/>
      <c r="N62" s="41"/>
      <c r="O62" s="41"/>
      <c r="P62" s="41"/>
      <c r="Q62" s="41"/>
      <c r="R62" s="41"/>
      <c r="S62" s="41"/>
      <c r="T62" s="41"/>
      <c r="U62" s="41"/>
      <c r="V62" s="41"/>
      <c r="W62" s="41"/>
      <c r="X62" s="41"/>
      <c r="Y62" s="41"/>
      <c r="Z62" s="41"/>
      <c r="AA62" s="41"/>
      <c r="AB62" s="41">
        <v>0.74662474999999995</v>
      </c>
      <c r="AC62" s="41">
        <v>0.7578979487179488</v>
      </c>
      <c r="AD62" s="41">
        <v>0.73507703703703697</v>
      </c>
      <c r="AE62" s="41">
        <v>0.76356524271844661</v>
      </c>
      <c r="AF62" s="41">
        <v>0.78669368421052632</v>
      </c>
      <c r="AG62" s="41">
        <v>0.83200879120879123</v>
      </c>
      <c r="AH62" s="41">
        <v>0.80426354166666669</v>
      </c>
      <c r="AI62" s="41">
        <v>0.86334927835051545</v>
      </c>
      <c r="AJ62" s="41">
        <v>0.86899207920792076</v>
      </c>
      <c r="AK62" s="41">
        <v>0.88779571106094812</v>
      </c>
      <c r="AL62" s="41">
        <v>0.89760838852097136</v>
      </c>
      <c r="AM62" s="41">
        <v>0.86440179976140441</v>
      </c>
      <c r="AN62" s="41">
        <v>0.86440179976140441</v>
      </c>
      <c r="AO62" s="41">
        <v>0.86440179976140441</v>
      </c>
      <c r="AP62" s="41">
        <v>0.86440179976140441</v>
      </c>
      <c r="AQ62" s="41">
        <v>0.86440179976140441</v>
      </c>
      <c r="AR62" s="41">
        <v>0.86440179976140441</v>
      </c>
      <c r="AS62" s="41">
        <v>0.86440179976140441</v>
      </c>
      <c r="AT62" s="41">
        <v>0.86440179976140441</v>
      </c>
      <c r="AU62" s="41">
        <v>0.86440179976140441</v>
      </c>
      <c r="AV62" s="41">
        <v>0.86440179976140441</v>
      </c>
    </row>
    <row r="63" spans="1:48" x14ac:dyDescent="0.25">
      <c r="A63" s="1"/>
      <c r="B63" s="33" t="s">
        <v>232</v>
      </c>
      <c r="C63" s="21" t="s">
        <v>233</v>
      </c>
      <c r="D63" s="51"/>
      <c r="E63" s="51"/>
      <c r="F63" s="51"/>
      <c r="G63" s="51"/>
      <c r="H63" s="51"/>
      <c r="I63" s="51"/>
      <c r="J63" s="51"/>
      <c r="K63" s="51"/>
      <c r="L63" s="51"/>
      <c r="M63" s="51"/>
      <c r="N63" s="51"/>
      <c r="O63" s="51"/>
      <c r="P63" s="51"/>
      <c r="Q63" s="51"/>
      <c r="R63" s="51"/>
      <c r="S63" s="51"/>
      <c r="T63" s="51"/>
      <c r="U63" s="51"/>
      <c r="V63" s="51"/>
      <c r="W63" s="51"/>
      <c r="X63" s="51"/>
      <c r="Y63" s="51"/>
      <c r="Z63" s="51"/>
      <c r="AA63" s="51"/>
      <c r="AB63" s="51">
        <v>106.2968</v>
      </c>
      <c r="AC63" s="51">
        <v>98.197012000000001</v>
      </c>
      <c r="AD63" s="51">
        <v>86.891581000000002</v>
      </c>
      <c r="AE63" s="51">
        <v>142.41408999999999</v>
      </c>
      <c r="AF63" s="51">
        <v>118.433812</v>
      </c>
      <c r="AG63" s="51">
        <v>113.872254</v>
      </c>
      <c r="AH63" s="51">
        <v>115.51491300000001</v>
      </c>
      <c r="AI63" s="51">
        <v>178.422068</v>
      </c>
      <c r="AJ63" s="51">
        <v>227.34564900000001</v>
      </c>
      <c r="AK63" s="51">
        <v>177.91042100000001</v>
      </c>
      <c r="AL63" s="51">
        <v>165.10532499999999</v>
      </c>
      <c r="AM63" s="51">
        <v>139.43690447542346</v>
      </c>
      <c r="AN63" s="51">
        <v>141.65881096176588</v>
      </c>
      <c r="AO63" s="51">
        <v>148.08673381426937</v>
      </c>
      <c r="AP63" s="51">
        <v>151.04472826283578</v>
      </c>
      <c r="AQ63" s="51">
        <v>152.20725704092752</v>
      </c>
      <c r="AR63" s="51">
        <v>150.60431719806977</v>
      </c>
      <c r="AS63" s="51">
        <v>149.5786902318381</v>
      </c>
      <c r="AT63" s="51">
        <v>150.36942620089104</v>
      </c>
      <c r="AU63" s="51">
        <v>152.27153942281686</v>
      </c>
      <c r="AV63" s="51">
        <v>153.90143329912559</v>
      </c>
    </row>
    <row r="64" spans="1:48" x14ac:dyDescent="0.25">
      <c r="A64" s="1"/>
      <c r="B64" s="33" t="s">
        <v>234</v>
      </c>
      <c r="C64" s="21" t="s">
        <v>233</v>
      </c>
      <c r="D64" s="51"/>
      <c r="E64" s="51"/>
      <c r="F64" s="51"/>
      <c r="G64" s="51"/>
      <c r="H64" s="51"/>
      <c r="I64" s="51"/>
      <c r="J64" s="51"/>
      <c r="K64" s="51"/>
      <c r="L64" s="51"/>
      <c r="M64" s="51"/>
      <c r="N64" s="51"/>
      <c r="O64" s="51"/>
      <c r="P64" s="51"/>
      <c r="Q64" s="51"/>
      <c r="R64" s="51"/>
      <c r="S64" s="51"/>
      <c r="T64" s="51"/>
      <c r="U64" s="51"/>
      <c r="V64" s="51"/>
      <c r="W64" s="51"/>
      <c r="X64" s="51"/>
      <c r="Y64" s="51"/>
      <c r="Z64" s="51"/>
      <c r="AA64" s="51"/>
      <c r="AB64" s="51">
        <v>66.991411999999997</v>
      </c>
      <c r="AC64" s="51">
        <v>62.827078</v>
      </c>
      <c r="AD64" s="51">
        <v>55.948639</v>
      </c>
      <c r="AE64" s="51">
        <v>91.906398999999993</v>
      </c>
      <c r="AF64" s="51">
        <v>76.767257000000001</v>
      </c>
      <c r="AG64" s="51">
        <v>74.190719999999999</v>
      </c>
      <c r="AH64" s="51">
        <v>75.495662999999993</v>
      </c>
      <c r="AI64" s="51">
        <v>117.334598</v>
      </c>
      <c r="AJ64" s="51">
        <v>149.38039599999999</v>
      </c>
      <c r="AK64" s="51">
        <v>117.341565</v>
      </c>
      <c r="AL64" s="51">
        <v>108.80776</v>
      </c>
      <c r="AM64" s="51">
        <v>91.660771419387487</v>
      </c>
      <c r="AN64" s="51">
        <v>93.121372279153292</v>
      </c>
      <c r="AO64" s="51">
        <v>97.346855980913375</v>
      </c>
      <c r="AP64" s="51">
        <v>99.291334410278196</v>
      </c>
      <c r="AQ64" s="51">
        <v>100.055538729056</v>
      </c>
      <c r="AR64" s="51">
        <v>99.001824125393739</v>
      </c>
      <c r="AS64" s="51">
        <v>98.327614099956094</v>
      </c>
      <c r="AT64" s="51">
        <v>98.847415290215778</v>
      </c>
      <c r="AU64" s="51">
        <v>100.0977956389811</v>
      </c>
      <c r="AV64" s="51">
        <v>101.16922884811783</v>
      </c>
    </row>
    <row r="65" spans="1:48" x14ac:dyDescent="0.25">
      <c r="A65" s="1"/>
      <c r="B65" s="33" t="s">
        <v>235</v>
      </c>
      <c r="C65" s="21" t="s">
        <v>233</v>
      </c>
      <c r="D65" s="51"/>
      <c r="E65" s="51"/>
      <c r="F65" s="51"/>
      <c r="G65" s="51"/>
      <c r="H65" s="51"/>
      <c r="I65" s="51"/>
      <c r="J65" s="51"/>
      <c r="K65" s="51"/>
      <c r="L65" s="51"/>
      <c r="M65" s="51"/>
      <c r="N65" s="51"/>
      <c r="O65" s="51"/>
      <c r="P65" s="51"/>
      <c r="Q65" s="51"/>
      <c r="R65" s="51"/>
      <c r="S65" s="51"/>
      <c r="T65" s="51"/>
      <c r="U65" s="51"/>
      <c r="V65" s="51"/>
      <c r="W65" s="51"/>
      <c r="X65" s="51"/>
      <c r="Y65" s="51"/>
      <c r="Z65" s="51"/>
      <c r="AA65" s="51"/>
      <c r="AB65" s="51">
        <v>43.555092000000002</v>
      </c>
      <c r="AC65" s="51">
        <v>43.146844000000002</v>
      </c>
      <c r="AD65" s="51">
        <v>10.295377</v>
      </c>
      <c r="AE65" s="51">
        <v>47.659939999999999</v>
      </c>
      <c r="AF65" s="51">
        <v>39.828130999999999</v>
      </c>
      <c r="AG65" s="51">
        <v>49.341425000000001</v>
      </c>
      <c r="AH65" s="51">
        <v>25.023451000000001</v>
      </c>
      <c r="AI65" s="51">
        <v>51.328684000000003</v>
      </c>
      <c r="AJ65" s="51">
        <v>500.00359700000001</v>
      </c>
      <c r="AK65" s="51">
        <v>465.94304099999999</v>
      </c>
      <c r="AL65" s="51">
        <v>164.871814</v>
      </c>
      <c r="AM65" s="51">
        <v>171.71371761403768</v>
      </c>
      <c r="AN65" s="51">
        <v>114.4319666748984</v>
      </c>
      <c r="AO65" s="51">
        <v>110.48612049626716</v>
      </c>
      <c r="AP65" s="51">
        <v>111.02486190950651</v>
      </c>
      <c r="AQ65" s="51">
        <v>118.67875672103391</v>
      </c>
      <c r="AR65" s="51">
        <v>125.35809963702533</v>
      </c>
      <c r="AS65" s="51">
        <v>128.51827211653219</v>
      </c>
      <c r="AT65" s="51">
        <v>129.2667580965142</v>
      </c>
      <c r="AU65" s="51">
        <v>128.40529104501076</v>
      </c>
      <c r="AV65" s="51">
        <v>131.00392359950638</v>
      </c>
    </row>
    <row r="66" spans="1:48" x14ac:dyDescent="0.25">
      <c r="A66" s="1"/>
      <c r="B66" s="33"/>
      <c r="C66" s="2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row>
    <row r="67" spans="1:48" x14ac:dyDescent="0.25">
      <c r="A67" s="1"/>
      <c r="B67" s="22" t="s">
        <v>27</v>
      </c>
      <c r="C67" s="2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row>
    <row r="68" spans="1:48" x14ac:dyDescent="0.25">
      <c r="A68" s="1"/>
      <c r="B68" s="50" t="s">
        <v>229</v>
      </c>
      <c r="C68" s="2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row>
    <row r="69" spans="1:48" x14ac:dyDescent="0.25">
      <c r="A69" s="1"/>
      <c r="B69" s="33" t="s">
        <v>230</v>
      </c>
      <c r="C69" s="21" t="s">
        <v>10</v>
      </c>
      <c r="D69" s="71"/>
      <c r="E69" s="71"/>
      <c r="F69" s="71"/>
      <c r="G69" s="71"/>
      <c r="H69" s="71"/>
      <c r="I69" s="71"/>
      <c r="J69" s="71"/>
      <c r="K69" s="71"/>
      <c r="L69" s="71"/>
      <c r="M69" s="71"/>
      <c r="N69" s="71"/>
      <c r="O69" s="71"/>
      <c r="P69" s="71"/>
      <c r="Q69" s="71"/>
      <c r="R69" s="71"/>
      <c r="S69" s="71"/>
      <c r="T69" s="71"/>
      <c r="U69" s="71"/>
      <c r="V69" s="71"/>
      <c r="W69" s="71"/>
      <c r="X69" s="71"/>
      <c r="Y69" s="71"/>
      <c r="Z69" s="71"/>
      <c r="AA69" s="71"/>
      <c r="AB69" s="71">
        <v>199.976</v>
      </c>
      <c r="AC69" s="71">
        <v>210.88</v>
      </c>
      <c r="AD69" s="71">
        <v>186.12899999999999</v>
      </c>
      <c r="AE69" s="71">
        <v>147.99100000000001</v>
      </c>
      <c r="AF69" s="71">
        <v>160.72499999999999</v>
      </c>
      <c r="AG69" s="71">
        <v>153.27099999999999</v>
      </c>
      <c r="AH69" s="71">
        <v>148.143</v>
      </c>
      <c r="AI69" s="71">
        <v>179.50399999999999</v>
      </c>
      <c r="AJ69" s="71">
        <v>127.867</v>
      </c>
      <c r="AK69" s="71">
        <v>122.33799999999999</v>
      </c>
      <c r="AL69" s="71">
        <v>100.9</v>
      </c>
      <c r="AM69" s="71">
        <v>123.36414545454544</v>
      </c>
      <c r="AN69" s="71">
        <v>129.45741158621325</v>
      </c>
      <c r="AO69" s="71">
        <v>130.20914075216376</v>
      </c>
      <c r="AP69" s="71">
        <v>130.6768870983062</v>
      </c>
      <c r="AQ69" s="71">
        <v>131.05467249665637</v>
      </c>
      <c r="AR69" s="71">
        <v>131.52955939127662</v>
      </c>
      <c r="AS69" s="71">
        <v>131.97771527440239</v>
      </c>
      <c r="AT69" s="71">
        <v>132.33505907754454</v>
      </c>
      <c r="AU69" s="71">
        <v>132.79477179308972</v>
      </c>
      <c r="AV69" s="71">
        <v>133.19632867488173</v>
      </c>
    </row>
    <row r="70" spans="1:48" x14ac:dyDescent="0.25">
      <c r="A70" s="1"/>
      <c r="B70" s="33" t="s">
        <v>231</v>
      </c>
      <c r="C70" s="21" t="s">
        <v>212</v>
      </c>
      <c r="D70" s="41"/>
      <c r="E70" s="41"/>
      <c r="F70" s="41"/>
      <c r="G70" s="41"/>
      <c r="H70" s="41"/>
      <c r="I70" s="41"/>
      <c r="J70" s="41"/>
      <c r="K70" s="41"/>
      <c r="L70" s="41"/>
      <c r="M70" s="41"/>
      <c r="N70" s="41"/>
      <c r="O70" s="41"/>
      <c r="P70" s="41"/>
      <c r="Q70" s="41"/>
      <c r="R70" s="41"/>
      <c r="S70" s="41"/>
      <c r="T70" s="41"/>
      <c r="U70" s="41"/>
      <c r="V70" s="41"/>
      <c r="W70" s="41"/>
      <c r="X70" s="41"/>
      <c r="Y70" s="41"/>
      <c r="Z70" s="41"/>
      <c r="AA70" s="41"/>
      <c r="AB70" s="41">
        <v>7.016701754385965E-2</v>
      </c>
      <c r="AC70" s="41">
        <v>6.2023529411764707E-2</v>
      </c>
      <c r="AD70" s="41">
        <v>6.0041612903225801E-2</v>
      </c>
      <c r="AE70" s="41">
        <v>5.6919615384615388E-2</v>
      </c>
      <c r="AF70" s="41">
        <v>5.7401785714285711E-2</v>
      </c>
      <c r="AG70" s="41">
        <v>5.8950384615384613E-2</v>
      </c>
      <c r="AH70" s="41">
        <v>4.9381000000000001E-2</v>
      </c>
      <c r="AI70" s="41">
        <v>4.9862222222222218E-2</v>
      </c>
      <c r="AJ70" s="41">
        <v>3.8747575757575758E-2</v>
      </c>
      <c r="AK70" s="41">
        <v>3.3982777777777778E-2</v>
      </c>
      <c r="AL70" s="41">
        <v>3.3633333333333335E-2</v>
      </c>
      <c r="AM70" s="41">
        <v>4.1121381818181812E-2</v>
      </c>
      <c r="AN70" s="41">
        <v>4.1121381818181812E-2</v>
      </c>
      <c r="AO70" s="41">
        <v>4.1121381818181812E-2</v>
      </c>
      <c r="AP70" s="41">
        <v>4.1121381818181812E-2</v>
      </c>
      <c r="AQ70" s="41">
        <v>4.1121381818181812E-2</v>
      </c>
      <c r="AR70" s="41">
        <v>4.1121381818181812E-2</v>
      </c>
      <c r="AS70" s="41">
        <v>4.1121381818181812E-2</v>
      </c>
      <c r="AT70" s="41">
        <v>4.1121381818181812E-2</v>
      </c>
      <c r="AU70" s="41">
        <v>4.1121381818181812E-2</v>
      </c>
      <c r="AV70" s="41">
        <v>4.1121381818181812E-2</v>
      </c>
    </row>
    <row r="71" spans="1:48" x14ac:dyDescent="0.25">
      <c r="A71" s="1"/>
      <c r="B71" s="33" t="s">
        <v>232</v>
      </c>
      <c r="C71" s="21" t="s">
        <v>233</v>
      </c>
      <c r="D71" s="51"/>
      <c r="E71" s="51"/>
      <c r="F71" s="51"/>
      <c r="G71" s="51"/>
      <c r="H71" s="51"/>
      <c r="I71" s="51"/>
      <c r="J71" s="51"/>
      <c r="K71" s="51"/>
      <c r="L71" s="51"/>
      <c r="M71" s="51"/>
      <c r="N71" s="51"/>
      <c r="O71" s="51"/>
      <c r="P71" s="51"/>
      <c r="Q71" s="51"/>
      <c r="R71" s="51"/>
      <c r="S71" s="51"/>
      <c r="T71" s="51"/>
      <c r="U71" s="51"/>
      <c r="V71" s="51"/>
      <c r="W71" s="51"/>
      <c r="X71" s="51"/>
      <c r="Y71" s="51"/>
      <c r="Z71" s="51"/>
      <c r="AA71" s="51"/>
      <c r="AB71" s="51">
        <v>5.7305359999999999</v>
      </c>
      <c r="AC71" s="51">
        <v>5.5662750000000001</v>
      </c>
      <c r="AD71" s="51">
        <v>4.6310039999999999</v>
      </c>
      <c r="AE71" s="51">
        <v>3.7168130000000001</v>
      </c>
      <c r="AF71" s="51">
        <v>4.0082420000000001</v>
      </c>
      <c r="AG71" s="51">
        <v>4.0216839999999996</v>
      </c>
      <c r="AH71" s="51">
        <v>3.5595859999999999</v>
      </c>
      <c r="AI71" s="51">
        <v>5.3986970000000003</v>
      </c>
      <c r="AJ71" s="51">
        <v>5.5103720000000003</v>
      </c>
      <c r="AK71" s="51">
        <v>5.3970630000000002</v>
      </c>
      <c r="AL71" s="51">
        <v>3.5995349999999999</v>
      </c>
      <c r="AM71" s="51">
        <v>3.6595061961181039</v>
      </c>
      <c r="AN71" s="51">
        <v>3.5745822825055185</v>
      </c>
      <c r="AO71" s="51">
        <v>3.7507513255287899</v>
      </c>
      <c r="AP71" s="51">
        <v>3.8744176963271384</v>
      </c>
      <c r="AQ71" s="51">
        <v>3.8714553406365022</v>
      </c>
      <c r="AR71" s="51">
        <v>3.8853763951340055</v>
      </c>
      <c r="AS71" s="51">
        <v>3.9075171928687977</v>
      </c>
      <c r="AT71" s="51">
        <v>3.9305074575705867</v>
      </c>
      <c r="AU71" s="51">
        <v>3.9667709146208638</v>
      </c>
      <c r="AV71" s="51">
        <v>3.9841258927314067</v>
      </c>
    </row>
    <row r="72" spans="1:48" x14ac:dyDescent="0.25">
      <c r="A72" s="1"/>
      <c r="B72" s="33" t="s">
        <v>234</v>
      </c>
      <c r="C72" s="21" t="s">
        <v>233</v>
      </c>
      <c r="D72" s="51"/>
      <c r="E72" s="51"/>
      <c r="F72" s="51"/>
      <c r="G72" s="51"/>
      <c r="H72" s="51"/>
      <c r="I72" s="51"/>
      <c r="J72" s="51"/>
      <c r="K72" s="51"/>
      <c r="L72" s="51"/>
      <c r="M72" s="51"/>
      <c r="N72" s="51"/>
      <c r="O72" s="51"/>
      <c r="P72" s="51"/>
      <c r="Q72" s="51"/>
      <c r="R72" s="51"/>
      <c r="S72" s="51"/>
      <c r="T72" s="51"/>
      <c r="U72" s="51"/>
      <c r="V72" s="51"/>
      <c r="W72" s="51"/>
      <c r="X72" s="51"/>
      <c r="Y72" s="51"/>
      <c r="Z72" s="51"/>
      <c r="AA72" s="51"/>
      <c r="AB72" s="51">
        <v>3.477414</v>
      </c>
      <c r="AC72" s="51">
        <v>3.3686449999999999</v>
      </c>
      <c r="AD72" s="51">
        <v>2.814346</v>
      </c>
      <c r="AE72" s="51">
        <v>2.254149</v>
      </c>
      <c r="AF72" s="51">
        <v>2.4515229999999999</v>
      </c>
      <c r="AG72" s="51">
        <v>2.4784039999999998</v>
      </c>
      <c r="AH72" s="51">
        <v>2.1782949999999999</v>
      </c>
      <c r="AI72" s="51">
        <v>3.3063959999999999</v>
      </c>
      <c r="AJ72" s="51">
        <v>3.3015029999999999</v>
      </c>
      <c r="AK72" s="51">
        <v>3.207084</v>
      </c>
      <c r="AL72" s="51">
        <v>2.1389390000000001</v>
      </c>
      <c r="AM72" s="51">
        <v>2.4056268475849283</v>
      </c>
      <c r="AN72" s="51">
        <v>2.3498009422195736</v>
      </c>
      <c r="AO72" s="51">
        <v>2.4656080912987792</v>
      </c>
      <c r="AP72" s="51">
        <v>2.5469018849946266</v>
      </c>
      <c r="AQ72" s="51">
        <v>2.5449545396426632</v>
      </c>
      <c r="AR72" s="51">
        <v>2.5541057367307869</v>
      </c>
      <c r="AS72" s="51">
        <v>2.5686602953524567</v>
      </c>
      <c r="AT72" s="51">
        <v>2.5837732627955434</v>
      </c>
      <c r="AU72" s="51">
        <v>2.6076115462117397</v>
      </c>
      <c r="AV72" s="51">
        <v>2.6190200803266039</v>
      </c>
    </row>
    <row r="73" spans="1:48" x14ac:dyDescent="0.25">
      <c r="A73" s="1"/>
      <c r="B73" s="33" t="s">
        <v>235</v>
      </c>
      <c r="C73" s="21" t="s">
        <v>233</v>
      </c>
      <c r="D73" s="51"/>
      <c r="E73" s="51"/>
      <c r="F73" s="51"/>
      <c r="G73" s="51"/>
      <c r="H73" s="51"/>
      <c r="I73" s="51"/>
      <c r="J73" s="51"/>
      <c r="K73" s="51"/>
      <c r="L73" s="51"/>
      <c r="M73" s="51"/>
      <c r="N73" s="51"/>
      <c r="O73" s="51"/>
      <c r="P73" s="51"/>
      <c r="Q73" s="51"/>
      <c r="R73" s="51"/>
      <c r="S73" s="51"/>
      <c r="T73" s="51"/>
      <c r="U73" s="51"/>
      <c r="V73" s="51"/>
      <c r="W73" s="51"/>
      <c r="X73" s="51"/>
      <c r="Y73" s="51"/>
      <c r="Z73" s="51"/>
      <c r="AA73" s="51"/>
      <c r="AB73" s="51">
        <v>2.4468230000000002</v>
      </c>
      <c r="AC73" s="51">
        <v>1.4531700000000001</v>
      </c>
      <c r="AD73" s="51">
        <v>0.79144199999999998</v>
      </c>
      <c r="AE73" s="51">
        <v>0.93104799999999999</v>
      </c>
      <c r="AF73" s="51">
        <v>1.407886</v>
      </c>
      <c r="AG73" s="51">
        <v>1.2454000000000001</v>
      </c>
      <c r="AH73" s="51">
        <v>1.02972</v>
      </c>
      <c r="AI73" s="51">
        <v>1.6732100000000001</v>
      </c>
      <c r="AJ73" s="51">
        <v>13.324095</v>
      </c>
      <c r="AK73" s="51">
        <v>7.6298890000000004</v>
      </c>
      <c r="AL73" s="51">
        <v>2.6837140000000002</v>
      </c>
      <c r="AM73" s="51">
        <v>3.2045712789972023</v>
      </c>
      <c r="AN73" s="51">
        <v>3.3628531328444669</v>
      </c>
      <c r="AO73" s="51">
        <v>3.3823804410904206</v>
      </c>
      <c r="AP73" s="51">
        <v>3.3945308637369762</v>
      </c>
      <c r="AQ73" s="51">
        <v>3.4043444139603154</v>
      </c>
      <c r="AR73" s="51">
        <v>3.4166803232122702</v>
      </c>
      <c r="AS73" s="51">
        <v>3.4283218537905986</v>
      </c>
      <c r="AT73" s="51">
        <v>3.4376044024927164</v>
      </c>
      <c r="AU73" s="51">
        <v>3.4495461393677043</v>
      </c>
      <c r="AV73" s="51">
        <v>3.4599771900229248</v>
      </c>
    </row>
    <row r="74" spans="1:48" x14ac:dyDescent="0.25">
      <c r="A74" s="1"/>
      <c r="B74" s="50" t="s">
        <v>236</v>
      </c>
      <c r="C74" s="2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row>
    <row r="75" spans="1:48" x14ac:dyDescent="0.25">
      <c r="A75" s="1"/>
      <c r="B75" s="33" t="s">
        <v>230</v>
      </c>
      <c r="C75" s="21" t="s">
        <v>10</v>
      </c>
      <c r="D75" s="71"/>
      <c r="E75" s="71"/>
      <c r="F75" s="71"/>
      <c r="G75" s="71"/>
      <c r="H75" s="71"/>
      <c r="I75" s="71"/>
      <c r="J75" s="71"/>
      <c r="K75" s="71"/>
      <c r="L75" s="71"/>
      <c r="M75" s="71"/>
      <c r="N75" s="71"/>
      <c r="O75" s="71"/>
      <c r="P75" s="71"/>
      <c r="Q75" s="71"/>
      <c r="R75" s="71"/>
      <c r="S75" s="71"/>
      <c r="T75" s="71"/>
      <c r="U75" s="71"/>
      <c r="V75" s="71"/>
      <c r="W75" s="71"/>
      <c r="X75" s="71"/>
      <c r="Y75" s="71"/>
      <c r="Z75" s="71"/>
      <c r="AA75" s="71"/>
      <c r="AB75" s="71">
        <v>2064.5909999999999</v>
      </c>
      <c r="AC75" s="71">
        <v>2432.223</v>
      </c>
      <c r="AD75" s="71">
        <v>2302.9949999999999</v>
      </c>
      <c r="AE75" s="71">
        <v>1874.8920000000001</v>
      </c>
      <c r="AF75" s="71">
        <v>1973.422</v>
      </c>
      <c r="AG75" s="71">
        <v>1874.0139999999999</v>
      </c>
      <c r="AH75" s="71">
        <v>2183.1019999999999</v>
      </c>
      <c r="AI75" s="71">
        <v>2666.3879999999999</v>
      </c>
      <c r="AJ75" s="71">
        <v>2492.5320000000002</v>
      </c>
      <c r="AK75" s="71">
        <v>2623.8649999999998</v>
      </c>
      <c r="AL75" s="71">
        <v>2279.3339999999998</v>
      </c>
      <c r="AM75" s="71">
        <v>2227.3836696969697</v>
      </c>
      <c r="AN75" s="71">
        <v>2337.3997641366241</v>
      </c>
      <c r="AO75" s="71">
        <v>2350.9725024886275</v>
      </c>
      <c r="AP75" s="71">
        <v>2359.4178296873797</v>
      </c>
      <c r="AQ75" s="71">
        <v>2366.2388798704351</v>
      </c>
      <c r="AR75" s="71">
        <v>2374.813132220118</v>
      </c>
      <c r="AS75" s="71">
        <v>2382.904746618085</v>
      </c>
      <c r="AT75" s="71">
        <v>2389.3567165049071</v>
      </c>
      <c r="AU75" s="71">
        <v>2397.656993636358</v>
      </c>
      <c r="AV75" s="71">
        <v>2404.9072464360056</v>
      </c>
    </row>
    <row r="76" spans="1:48" x14ac:dyDescent="0.25">
      <c r="A76" s="1"/>
      <c r="B76" s="33" t="s">
        <v>231</v>
      </c>
      <c r="C76" s="21" t="s">
        <v>212</v>
      </c>
      <c r="D76" s="41"/>
      <c r="E76" s="41"/>
      <c r="F76" s="41"/>
      <c r="G76" s="41"/>
      <c r="H76" s="41"/>
      <c r="I76" s="41"/>
      <c r="J76" s="41"/>
      <c r="K76" s="41"/>
      <c r="L76" s="41"/>
      <c r="M76" s="41"/>
      <c r="N76" s="41"/>
      <c r="O76" s="41"/>
      <c r="P76" s="41"/>
      <c r="Q76" s="41"/>
      <c r="R76" s="41"/>
      <c r="S76" s="41"/>
      <c r="T76" s="41"/>
      <c r="U76" s="41"/>
      <c r="V76" s="41"/>
      <c r="W76" s="41"/>
      <c r="X76" s="41"/>
      <c r="Y76" s="41"/>
      <c r="Z76" s="41"/>
      <c r="AA76" s="41"/>
      <c r="AB76" s="41">
        <v>0.72441789473684204</v>
      </c>
      <c r="AC76" s="41">
        <v>0.71535970588235298</v>
      </c>
      <c r="AD76" s="41">
        <v>0.74290161290322576</v>
      </c>
      <c r="AE76" s="41">
        <v>0.72111230769230772</v>
      </c>
      <c r="AF76" s="41">
        <v>0.70479357142857146</v>
      </c>
      <c r="AG76" s="41">
        <v>0.72077461538461529</v>
      </c>
      <c r="AH76" s="41">
        <v>0.72770066666666666</v>
      </c>
      <c r="AI76" s="41">
        <v>0.74066333333333334</v>
      </c>
      <c r="AJ76" s="41">
        <v>0.75531272727272736</v>
      </c>
      <c r="AK76" s="41">
        <v>0.72885138888888878</v>
      </c>
      <c r="AL76" s="41">
        <v>0.75977799999999995</v>
      </c>
      <c r="AM76" s="41">
        <v>0.74246122323232322</v>
      </c>
      <c r="AN76" s="41">
        <v>0.74246122323232322</v>
      </c>
      <c r="AO76" s="41">
        <v>0.74246122323232322</v>
      </c>
      <c r="AP76" s="41">
        <v>0.74246122323232322</v>
      </c>
      <c r="AQ76" s="41">
        <v>0.74246122323232322</v>
      </c>
      <c r="AR76" s="41">
        <v>0.74246122323232322</v>
      </c>
      <c r="AS76" s="41">
        <v>0.74246122323232322</v>
      </c>
      <c r="AT76" s="41">
        <v>0.74246122323232322</v>
      </c>
      <c r="AU76" s="41">
        <v>0.74246122323232322</v>
      </c>
      <c r="AV76" s="41">
        <v>0.74246122323232322</v>
      </c>
    </row>
    <row r="77" spans="1:48" x14ac:dyDescent="0.25">
      <c r="A77" s="1"/>
      <c r="B77" s="33" t="s">
        <v>232</v>
      </c>
      <c r="C77" s="21" t="s">
        <v>233</v>
      </c>
      <c r="D77" s="51"/>
      <c r="E77" s="51"/>
      <c r="F77" s="51"/>
      <c r="G77" s="51"/>
      <c r="H77" s="51"/>
      <c r="I77" s="51"/>
      <c r="J77" s="51"/>
      <c r="K77" s="51"/>
      <c r="L77" s="51"/>
      <c r="M77" s="51"/>
      <c r="N77" s="51"/>
      <c r="O77" s="51"/>
      <c r="P77" s="51"/>
      <c r="Q77" s="51"/>
      <c r="R77" s="51"/>
      <c r="S77" s="51"/>
      <c r="T77" s="51"/>
      <c r="U77" s="51"/>
      <c r="V77" s="51"/>
      <c r="W77" s="51"/>
      <c r="X77" s="51"/>
      <c r="Y77" s="51"/>
      <c r="Z77" s="51"/>
      <c r="AA77" s="51"/>
      <c r="AB77" s="51">
        <v>95.000739999999993</v>
      </c>
      <c r="AC77" s="51">
        <v>110.55391</v>
      </c>
      <c r="AD77" s="51">
        <v>95.633915000000002</v>
      </c>
      <c r="AE77" s="51">
        <v>77.867650999999995</v>
      </c>
      <c r="AF77" s="51">
        <v>80.091142000000005</v>
      </c>
      <c r="AG77" s="51">
        <v>78.745070999999996</v>
      </c>
      <c r="AH77" s="51">
        <v>82.218647000000004</v>
      </c>
      <c r="AI77" s="51">
        <v>131.87611100000001</v>
      </c>
      <c r="AJ77" s="51">
        <v>167.830547</v>
      </c>
      <c r="AK77" s="51">
        <v>170.995667</v>
      </c>
      <c r="AL77" s="51">
        <v>120.449642</v>
      </c>
      <c r="AM77" s="51">
        <v>106.47151439702654</v>
      </c>
      <c r="AN77" s="51">
        <v>104.95202443901512</v>
      </c>
      <c r="AO77" s="51">
        <v>109.52660145750116</v>
      </c>
      <c r="AP77" s="51">
        <v>112.73147505089105</v>
      </c>
      <c r="AQ77" s="51">
        <v>112.69602321098984</v>
      </c>
      <c r="AR77" s="51">
        <v>113.10164419367972</v>
      </c>
      <c r="AS77" s="51">
        <v>113.71414198646801</v>
      </c>
      <c r="AT77" s="51">
        <v>114.33866665995217</v>
      </c>
      <c r="AU77" s="51">
        <v>115.31271358688502</v>
      </c>
      <c r="AV77" s="51">
        <v>115.79815751768766</v>
      </c>
    </row>
    <row r="78" spans="1:48" x14ac:dyDescent="0.25">
      <c r="A78" s="1"/>
      <c r="B78" s="33" t="s">
        <v>234</v>
      </c>
      <c r="C78" s="21" t="s">
        <v>233</v>
      </c>
      <c r="D78" s="51"/>
      <c r="E78" s="51"/>
      <c r="F78" s="51"/>
      <c r="G78" s="51"/>
      <c r="H78" s="51"/>
      <c r="I78" s="51"/>
      <c r="J78" s="51"/>
      <c r="K78" s="51"/>
      <c r="L78" s="51"/>
      <c r="M78" s="51"/>
      <c r="N78" s="51"/>
      <c r="O78" s="51"/>
      <c r="P78" s="51"/>
      <c r="Q78" s="51"/>
      <c r="R78" s="51"/>
      <c r="S78" s="51"/>
      <c r="T78" s="51"/>
      <c r="U78" s="51"/>
      <c r="V78" s="51"/>
      <c r="W78" s="51"/>
      <c r="X78" s="51"/>
      <c r="Y78" s="51"/>
      <c r="Z78" s="51"/>
      <c r="AA78" s="51"/>
      <c r="AB78" s="51">
        <v>56.688707999999998</v>
      </c>
      <c r="AC78" s="51">
        <v>67.543197000000006</v>
      </c>
      <c r="AD78" s="51">
        <v>58.649296</v>
      </c>
      <c r="AE78" s="51">
        <v>48.014406000000001</v>
      </c>
      <c r="AF78" s="51">
        <v>49.822425000000003</v>
      </c>
      <c r="AG78" s="51">
        <v>49.204013000000003</v>
      </c>
      <c r="AH78" s="51">
        <v>51.059486</v>
      </c>
      <c r="AI78" s="51">
        <v>82.042023</v>
      </c>
      <c r="AJ78" s="51">
        <v>104.803894</v>
      </c>
      <c r="AK78" s="51">
        <v>106.936665</v>
      </c>
      <c r="AL78" s="51">
        <v>75.021726000000001</v>
      </c>
      <c r="AM78" s="51">
        <v>66.349244059231964</v>
      </c>
      <c r="AN78" s="51">
        <v>65.402352201436926</v>
      </c>
      <c r="AO78" s="51">
        <v>68.253065171813915</v>
      </c>
      <c r="AP78" s="51">
        <v>70.250227900559253</v>
      </c>
      <c r="AQ78" s="51">
        <v>70.228135580455842</v>
      </c>
      <c r="AR78" s="51">
        <v>70.480904085989451</v>
      </c>
      <c r="AS78" s="51">
        <v>70.862590828867084</v>
      </c>
      <c r="AT78" s="51">
        <v>71.251772294132039</v>
      </c>
      <c r="AU78" s="51">
        <v>71.858763541004151</v>
      </c>
      <c r="AV78" s="51">
        <v>72.161274856113195</v>
      </c>
    </row>
    <row r="79" spans="1:48" x14ac:dyDescent="0.25">
      <c r="A79" s="1"/>
      <c r="B79" s="33" t="s">
        <v>235</v>
      </c>
      <c r="C79" s="21" t="s">
        <v>233</v>
      </c>
      <c r="D79" s="51"/>
      <c r="E79" s="51"/>
      <c r="F79" s="51"/>
      <c r="G79" s="51"/>
      <c r="H79" s="51"/>
      <c r="I79" s="51"/>
      <c r="J79" s="51"/>
      <c r="K79" s="51"/>
      <c r="L79" s="51"/>
      <c r="M79" s="51"/>
      <c r="N79" s="51"/>
      <c r="O79" s="51"/>
      <c r="P79" s="51"/>
      <c r="Q79" s="51"/>
      <c r="R79" s="51"/>
      <c r="S79" s="51"/>
      <c r="T79" s="51"/>
      <c r="U79" s="51"/>
      <c r="V79" s="51"/>
      <c r="W79" s="51"/>
      <c r="X79" s="51"/>
      <c r="Y79" s="51"/>
      <c r="Z79" s="51"/>
      <c r="AA79" s="51"/>
      <c r="AB79" s="51">
        <v>57.956099000000002</v>
      </c>
      <c r="AC79" s="51">
        <v>20.109262999999999</v>
      </c>
      <c r="AD79" s="51">
        <v>13.423622999999999</v>
      </c>
      <c r="AE79" s="51">
        <v>19.270765000000001</v>
      </c>
      <c r="AF79" s="51">
        <v>23.743452999999999</v>
      </c>
      <c r="AG79" s="51">
        <v>18.621932999999999</v>
      </c>
      <c r="AH79" s="51">
        <v>34.228929999999998</v>
      </c>
      <c r="AI79" s="51">
        <v>45.562137999999997</v>
      </c>
      <c r="AJ79" s="51">
        <v>411.56063999999998</v>
      </c>
      <c r="AK79" s="51">
        <v>276.456568</v>
      </c>
      <c r="AL79" s="51">
        <v>88.838735999999997</v>
      </c>
      <c r="AM79" s="51">
        <v>67.086009514575196</v>
      </c>
      <c r="AN79" s="51">
        <v>66.726688741631079</v>
      </c>
      <c r="AO79" s="51">
        <v>67.114155148225947</v>
      </c>
      <c r="AP79" s="51">
        <v>67.355247291708963</v>
      </c>
      <c r="AQ79" s="51">
        <v>67.549970547627439</v>
      </c>
      <c r="AR79" s="51">
        <v>67.794743169113872</v>
      </c>
      <c r="AS79" s="51">
        <v>68.025737731376907</v>
      </c>
      <c r="AT79" s="51">
        <v>68.209924704018007</v>
      </c>
      <c r="AU79" s="51">
        <v>68.446876045041265</v>
      </c>
      <c r="AV79" s="51">
        <v>68.653851920235169</v>
      </c>
    </row>
    <row r="80" spans="1:48" x14ac:dyDescent="0.25">
      <c r="A80" s="1"/>
      <c r="B80" s="33"/>
      <c r="C80" s="2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row>
    <row r="81" spans="1:48" x14ac:dyDescent="0.25">
      <c r="A81" s="1"/>
      <c r="B81" s="22" t="s">
        <v>29</v>
      </c>
      <c r="C81" s="2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row>
    <row r="82" spans="1:48" x14ac:dyDescent="0.25">
      <c r="A82" s="1"/>
      <c r="B82" s="50" t="s">
        <v>229</v>
      </c>
      <c r="C82" s="2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row>
    <row r="83" spans="1:48" x14ac:dyDescent="0.25">
      <c r="A83" s="1"/>
      <c r="B83" s="33" t="s">
        <v>230</v>
      </c>
      <c r="C83" s="21" t="s">
        <v>10</v>
      </c>
      <c r="D83" s="71"/>
      <c r="E83" s="71"/>
      <c r="F83" s="71"/>
      <c r="G83" s="71"/>
      <c r="H83" s="71"/>
      <c r="I83" s="71"/>
      <c r="J83" s="71"/>
      <c r="K83" s="71"/>
      <c r="L83" s="71"/>
      <c r="M83" s="71"/>
      <c r="N83" s="71"/>
      <c r="O83" s="71"/>
      <c r="P83" s="71"/>
      <c r="Q83" s="71"/>
      <c r="R83" s="71"/>
      <c r="S83" s="71"/>
      <c r="T83" s="71"/>
      <c r="U83" s="71"/>
      <c r="V83" s="71"/>
      <c r="W83" s="71"/>
      <c r="X83" s="71"/>
      <c r="Y83" s="71"/>
      <c r="Z83" s="71"/>
      <c r="AA83" s="71"/>
      <c r="AB83" s="71">
        <v>676.20899999999995</v>
      </c>
      <c r="AC83" s="71">
        <v>592.90700000000004</v>
      </c>
      <c r="AD83" s="71">
        <v>514.50599999999997</v>
      </c>
      <c r="AE83" s="71">
        <v>481.61599999999999</v>
      </c>
      <c r="AF83" s="71">
        <v>465.95299999999997</v>
      </c>
      <c r="AG83" s="71">
        <v>415.02300000000002</v>
      </c>
      <c r="AH83" s="71">
        <v>361.37</v>
      </c>
      <c r="AI83" s="71">
        <v>334.37</v>
      </c>
      <c r="AJ83" s="71">
        <v>327.11</v>
      </c>
      <c r="AK83" s="71">
        <v>289.69400000000002</v>
      </c>
      <c r="AL83" s="71">
        <v>271.17599999999999</v>
      </c>
      <c r="AM83" s="71">
        <v>316.5462104672456</v>
      </c>
      <c r="AN83" s="71">
        <v>317.30129932712549</v>
      </c>
      <c r="AO83" s="71">
        <v>313.44348700669855</v>
      </c>
      <c r="AP83" s="71">
        <v>309.93010125884217</v>
      </c>
      <c r="AQ83" s="71">
        <v>308.10410620467945</v>
      </c>
      <c r="AR83" s="71">
        <v>305.40090305157327</v>
      </c>
      <c r="AS83" s="71">
        <v>303.03541247797688</v>
      </c>
      <c r="AT83" s="71">
        <v>300.01114665352145</v>
      </c>
      <c r="AU83" s="71">
        <v>297.22791367997729</v>
      </c>
      <c r="AV83" s="71">
        <v>294.86483384668594</v>
      </c>
    </row>
    <row r="84" spans="1:48" x14ac:dyDescent="0.25">
      <c r="A84" s="1"/>
      <c r="B84" s="33" t="s">
        <v>231</v>
      </c>
      <c r="C84" s="21" t="s">
        <v>212</v>
      </c>
      <c r="D84" s="41"/>
      <c r="E84" s="41"/>
      <c r="F84" s="41"/>
      <c r="G84" s="41"/>
      <c r="H84" s="41"/>
      <c r="I84" s="41"/>
      <c r="J84" s="41"/>
      <c r="K84" s="41"/>
      <c r="L84" s="41"/>
      <c r="M84" s="41"/>
      <c r="N84" s="41"/>
      <c r="O84" s="41"/>
      <c r="P84" s="41"/>
      <c r="Q84" s="41"/>
      <c r="R84" s="41"/>
      <c r="S84" s="41"/>
      <c r="T84" s="41"/>
      <c r="U84" s="41"/>
      <c r="V84" s="41"/>
      <c r="W84" s="41"/>
      <c r="X84" s="41"/>
      <c r="Y84" s="41"/>
      <c r="Z84" s="41"/>
      <c r="AA84" s="41"/>
      <c r="AB84" s="41">
        <v>7.0438437499999992E-2</v>
      </c>
      <c r="AC84" s="41">
        <v>6.4446413043478271E-2</v>
      </c>
      <c r="AD84" s="41">
        <v>6.0530117647058818E-2</v>
      </c>
      <c r="AE84" s="41">
        <v>6.3370526315789474E-2</v>
      </c>
      <c r="AF84" s="41">
        <v>6.0513376623376622E-2</v>
      </c>
      <c r="AG84" s="41">
        <v>5.8453943661971833E-2</v>
      </c>
      <c r="AH84" s="41">
        <v>5.4753030303030303E-2</v>
      </c>
      <c r="AI84" s="41">
        <v>4.5804109589041096E-2</v>
      </c>
      <c r="AJ84" s="41">
        <v>4.4809589041095894E-2</v>
      </c>
      <c r="AK84" s="41">
        <v>3.5764691358024694E-2</v>
      </c>
      <c r="AL84" s="41">
        <v>3.5681052631578947E-2</v>
      </c>
      <c r="AM84" s="41">
        <v>4.3362494584554191E-2</v>
      </c>
      <c r="AN84" s="41">
        <v>4.3362494584554191E-2</v>
      </c>
      <c r="AO84" s="41">
        <v>4.3362494584554191E-2</v>
      </c>
      <c r="AP84" s="41">
        <v>4.3362494584554191E-2</v>
      </c>
      <c r="AQ84" s="41">
        <v>4.3362494584554191E-2</v>
      </c>
      <c r="AR84" s="41">
        <v>4.3362494584554191E-2</v>
      </c>
      <c r="AS84" s="41">
        <v>4.3362494584554191E-2</v>
      </c>
      <c r="AT84" s="41">
        <v>4.3362494584554191E-2</v>
      </c>
      <c r="AU84" s="41">
        <v>4.3362494584554191E-2</v>
      </c>
      <c r="AV84" s="41">
        <v>4.3362494584554191E-2</v>
      </c>
    </row>
    <row r="85" spans="1:48" x14ac:dyDescent="0.25">
      <c r="A85" s="1"/>
      <c r="B85" s="33" t="s">
        <v>232</v>
      </c>
      <c r="C85" s="21" t="s">
        <v>233</v>
      </c>
      <c r="D85" s="51"/>
      <c r="E85" s="51"/>
      <c r="F85" s="51"/>
      <c r="G85" s="51"/>
      <c r="H85" s="51"/>
      <c r="I85" s="51"/>
      <c r="J85" s="51"/>
      <c r="K85" s="51"/>
      <c r="L85" s="51"/>
      <c r="M85" s="51"/>
      <c r="N85" s="51"/>
      <c r="O85" s="51"/>
      <c r="P85" s="51"/>
      <c r="Q85" s="51"/>
      <c r="R85" s="51"/>
      <c r="S85" s="51"/>
      <c r="T85" s="51"/>
      <c r="U85" s="51"/>
      <c r="V85" s="51"/>
      <c r="W85" s="51"/>
      <c r="X85" s="51"/>
      <c r="Y85" s="51"/>
      <c r="Z85" s="51"/>
      <c r="AA85" s="51"/>
      <c r="AB85" s="51">
        <v>12.264201999999999</v>
      </c>
      <c r="AC85" s="51">
        <v>9.2593250000000005</v>
      </c>
      <c r="AD85" s="51">
        <v>7.0581379999999996</v>
      </c>
      <c r="AE85" s="51">
        <v>5.7063459999999999</v>
      </c>
      <c r="AF85" s="51">
        <v>5.9977400000000003</v>
      </c>
      <c r="AG85" s="51">
        <v>6.3887359999999997</v>
      </c>
      <c r="AH85" s="51">
        <v>4.5081519999999999</v>
      </c>
      <c r="AI85" s="51">
        <v>4.7308750000000002</v>
      </c>
      <c r="AJ85" s="51">
        <v>7.30816</v>
      </c>
      <c r="AK85" s="51">
        <v>8.0251479999999997</v>
      </c>
      <c r="AL85" s="51">
        <v>6.2788620000000002</v>
      </c>
      <c r="AM85" s="51">
        <v>5.2749714418777085</v>
      </c>
      <c r="AN85" s="51">
        <v>4.8064582804552023</v>
      </c>
      <c r="AO85" s="51">
        <v>5.2386349950266471</v>
      </c>
      <c r="AP85" s="51">
        <v>5.2018643475608322</v>
      </c>
      <c r="AQ85" s="51">
        <v>5.2096700094120409</v>
      </c>
      <c r="AR85" s="51">
        <v>5.1429800728302819</v>
      </c>
      <c r="AS85" s="51">
        <v>5.0849406631552618</v>
      </c>
      <c r="AT85" s="51">
        <v>5.020151685604568</v>
      </c>
      <c r="AU85" s="51">
        <v>4.9770287652765743</v>
      </c>
      <c r="AV85" s="51">
        <v>4.9488791438167699</v>
      </c>
    </row>
    <row r="86" spans="1:48" x14ac:dyDescent="0.25">
      <c r="A86" s="1"/>
      <c r="B86" s="33" t="s">
        <v>234</v>
      </c>
      <c r="C86" s="21" t="s">
        <v>233</v>
      </c>
      <c r="D86" s="51"/>
      <c r="E86" s="51"/>
      <c r="F86" s="51"/>
      <c r="G86" s="51"/>
      <c r="H86" s="51"/>
      <c r="I86" s="51"/>
      <c r="J86" s="51"/>
      <c r="K86" s="51"/>
      <c r="L86" s="51"/>
      <c r="M86" s="51"/>
      <c r="N86" s="51"/>
      <c r="O86" s="51"/>
      <c r="P86" s="51"/>
      <c r="Q86" s="51"/>
      <c r="R86" s="51"/>
      <c r="S86" s="51"/>
      <c r="T86" s="51"/>
      <c r="U86" s="51"/>
      <c r="V86" s="51"/>
      <c r="W86" s="51"/>
      <c r="X86" s="51"/>
      <c r="Y86" s="51"/>
      <c r="Z86" s="51"/>
      <c r="AA86" s="51"/>
      <c r="AB86" s="51">
        <v>7.5381229999999997</v>
      </c>
      <c r="AC86" s="51">
        <v>5.6353049999999998</v>
      </c>
      <c r="AD86" s="51">
        <v>4.313625</v>
      </c>
      <c r="AE86" s="51">
        <v>3.5132319999999999</v>
      </c>
      <c r="AF86" s="51">
        <v>3.6916880000000001</v>
      </c>
      <c r="AG86" s="51">
        <v>3.9001489999999999</v>
      </c>
      <c r="AH86" s="51">
        <v>2.741889</v>
      </c>
      <c r="AI86" s="51">
        <v>2.8886509999999999</v>
      </c>
      <c r="AJ86" s="51">
        <v>4.4539030000000004</v>
      </c>
      <c r="AK86" s="51">
        <v>4.8578400000000004</v>
      </c>
      <c r="AL86" s="51">
        <v>3.7840250000000002</v>
      </c>
      <c r="AM86" s="51">
        <v>3.2032084119002708</v>
      </c>
      <c r="AN86" s="51">
        <v>2.9187053930137177</v>
      </c>
      <c r="AO86" s="51">
        <v>3.181143228515988</v>
      </c>
      <c r="AP86" s="51">
        <v>3.1588143782897218</v>
      </c>
      <c r="AQ86" s="51">
        <v>3.1635543398189432</v>
      </c>
      <c r="AR86" s="51">
        <v>3.1230571033501624</v>
      </c>
      <c r="AS86" s="51">
        <v>3.0878128698332179</v>
      </c>
      <c r="AT86" s="51">
        <v>3.0484699842507084</v>
      </c>
      <c r="AU86" s="51">
        <v>3.0222837380004037</v>
      </c>
      <c r="AV86" s="51">
        <v>3.0051899764046524</v>
      </c>
    </row>
    <row r="87" spans="1:48" x14ac:dyDescent="0.25">
      <c r="A87" s="1"/>
      <c r="B87" s="33" t="s">
        <v>235</v>
      </c>
      <c r="C87" s="21" t="s">
        <v>233</v>
      </c>
      <c r="D87" s="51"/>
      <c r="E87" s="51"/>
      <c r="F87" s="51"/>
      <c r="G87" s="51"/>
      <c r="H87" s="51"/>
      <c r="I87" s="51"/>
      <c r="J87" s="51"/>
      <c r="K87" s="51"/>
      <c r="L87" s="51"/>
      <c r="M87" s="51"/>
      <c r="N87" s="51"/>
      <c r="O87" s="51"/>
      <c r="P87" s="51"/>
      <c r="Q87" s="51"/>
      <c r="R87" s="51"/>
      <c r="S87" s="51"/>
      <c r="T87" s="51"/>
      <c r="U87" s="51"/>
      <c r="V87" s="51"/>
      <c r="W87" s="51"/>
      <c r="X87" s="51"/>
      <c r="Y87" s="51"/>
      <c r="Z87" s="51"/>
      <c r="AA87" s="51"/>
      <c r="AB87" s="51">
        <v>23.162607999999999</v>
      </c>
      <c r="AC87" s="51">
        <v>8.0403780000000005</v>
      </c>
      <c r="AD87" s="51">
        <v>0.92462900000000003</v>
      </c>
      <c r="AE87" s="51">
        <v>3.0365959999999999</v>
      </c>
      <c r="AF87" s="51">
        <v>4.5236109999999998</v>
      </c>
      <c r="AG87" s="51">
        <v>4.1152350000000002</v>
      </c>
      <c r="AH87" s="51">
        <v>2.1806830000000001</v>
      </c>
      <c r="AI87" s="51">
        <v>0.85383299999999995</v>
      </c>
      <c r="AJ87" s="51">
        <v>6.390428</v>
      </c>
      <c r="AK87" s="51">
        <v>23.47006</v>
      </c>
      <c r="AL87" s="51">
        <v>4.7897379999999998</v>
      </c>
      <c r="AM87" s="51">
        <v>3.9973713133673745</v>
      </c>
      <c r="AN87" s="51">
        <v>4.0069066369559012</v>
      </c>
      <c r="AO87" s="51">
        <v>3.9581898689387858</v>
      </c>
      <c r="AP87" s="51">
        <v>3.9138225477172037</v>
      </c>
      <c r="AQ87" s="51">
        <v>3.8907637335330545</v>
      </c>
      <c r="AR87" s="51">
        <v>3.8566274640686973</v>
      </c>
      <c r="AS87" s="51">
        <v>3.8267558565489685</v>
      </c>
      <c r="AT87" s="51">
        <v>3.7885651815355765</v>
      </c>
      <c r="AU87" s="51">
        <v>3.7534182889841179</v>
      </c>
      <c r="AV87" s="51">
        <v>3.7235771244892009</v>
      </c>
    </row>
    <row r="88" spans="1:48" x14ac:dyDescent="0.25">
      <c r="A88" s="1"/>
      <c r="B88" s="50" t="s">
        <v>236</v>
      </c>
      <c r="C88" s="2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row>
    <row r="89" spans="1:48" x14ac:dyDescent="0.25">
      <c r="A89" s="1"/>
      <c r="B89" s="33" t="s">
        <v>230</v>
      </c>
      <c r="C89" s="21" t="s">
        <v>10</v>
      </c>
      <c r="D89" s="71"/>
      <c r="E89" s="71"/>
      <c r="F89" s="71"/>
      <c r="G89" s="71"/>
      <c r="H89" s="71"/>
      <c r="I89" s="71"/>
      <c r="J89" s="71"/>
      <c r="K89" s="71"/>
      <c r="L89" s="71"/>
      <c r="M89" s="71"/>
      <c r="N89" s="71"/>
      <c r="O89" s="71"/>
      <c r="P89" s="71"/>
      <c r="Q89" s="71"/>
      <c r="R89" s="71"/>
      <c r="S89" s="71"/>
      <c r="T89" s="71"/>
      <c r="U89" s="71"/>
      <c r="V89" s="71"/>
      <c r="W89" s="71"/>
      <c r="X89" s="71"/>
      <c r="Y89" s="71"/>
      <c r="Z89" s="71"/>
      <c r="AA89" s="71"/>
      <c r="AB89" s="71">
        <v>7726.8530000000001</v>
      </c>
      <c r="AC89" s="71">
        <v>7690.41</v>
      </c>
      <c r="AD89" s="71">
        <v>7048.3280000000004</v>
      </c>
      <c r="AE89" s="71">
        <v>6309.8289999999997</v>
      </c>
      <c r="AF89" s="71">
        <v>6330.058</v>
      </c>
      <c r="AG89" s="71">
        <v>6209.5709999999999</v>
      </c>
      <c r="AH89" s="71">
        <v>5557.192</v>
      </c>
      <c r="AI89" s="71">
        <v>5997.7629999999999</v>
      </c>
      <c r="AJ89" s="71">
        <v>5951.4139999999998</v>
      </c>
      <c r="AK89" s="71">
        <v>6910.35</v>
      </c>
      <c r="AL89" s="71">
        <v>6541.23</v>
      </c>
      <c r="AM89" s="71">
        <v>6121.3276000886062</v>
      </c>
      <c r="AN89" s="71">
        <v>6135.9294058460646</v>
      </c>
      <c r="AO89" s="71">
        <v>6061.3275554617749</v>
      </c>
      <c r="AP89" s="71">
        <v>5993.386179331048</v>
      </c>
      <c r="AQ89" s="71">
        <v>5958.0753351223229</v>
      </c>
      <c r="AR89" s="71">
        <v>5905.8011599068595</v>
      </c>
      <c r="AS89" s="71">
        <v>5860.0576246595683</v>
      </c>
      <c r="AT89" s="71">
        <v>5801.5747831372582</v>
      </c>
      <c r="AU89" s="71">
        <v>5747.7530021300408</v>
      </c>
      <c r="AV89" s="71">
        <v>5702.0560854511541</v>
      </c>
    </row>
    <row r="90" spans="1:48" x14ac:dyDescent="0.25">
      <c r="A90" s="1"/>
      <c r="B90" s="33" t="s">
        <v>231</v>
      </c>
      <c r="C90" s="21" t="s">
        <v>212</v>
      </c>
      <c r="D90" s="41"/>
      <c r="E90" s="41"/>
      <c r="F90" s="41"/>
      <c r="G90" s="41"/>
      <c r="H90" s="41"/>
      <c r="I90" s="41"/>
      <c r="J90" s="41"/>
      <c r="K90" s="41"/>
      <c r="L90" s="41"/>
      <c r="M90" s="41"/>
      <c r="N90" s="41"/>
      <c r="O90" s="41"/>
      <c r="P90" s="41"/>
      <c r="Q90" s="41"/>
      <c r="R90" s="41"/>
      <c r="S90" s="41"/>
      <c r="T90" s="41"/>
      <c r="U90" s="41"/>
      <c r="V90" s="41"/>
      <c r="W90" s="41"/>
      <c r="X90" s="41"/>
      <c r="Y90" s="41"/>
      <c r="Z90" s="41"/>
      <c r="AA90" s="41"/>
      <c r="AB90" s="41">
        <v>0.80488052083333339</v>
      </c>
      <c r="AC90" s="41">
        <v>0.83591413043478258</v>
      </c>
      <c r="AD90" s="41">
        <v>0.82921505882352942</v>
      </c>
      <c r="AE90" s="41">
        <v>0.83024065789473678</v>
      </c>
      <c r="AF90" s="41">
        <v>0.82208545454545456</v>
      </c>
      <c r="AG90" s="41">
        <v>0.87458746478873239</v>
      </c>
      <c r="AH90" s="41">
        <v>0.8419987878787879</v>
      </c>
      <c r="AI90" s="41">
        <v>0.82161136986301364</v>
      </c>
      <c r="AJ90" s="41">
        <v>0.81526219178082193</v>
      </c>
      <c r="AK90" s="41">
        <v>0.85312962962962968</v>
      </c>
      <c r="AL90" s="41">
        <v>0.86068815789473674</v>
      </c>
      <c r="AM90" s="41">
        <v>0.83853802740939809</v>
      </c>
      <c r="AN90" s="41">
        <v>0.83853802740939809</v>
      </c>
      <c r="AO90" s="41">
        <v>0.83853802740939809</v>
      </c>
      <c r="AP90" s="41">
        <v>0.83853802740939809</v>
      </c>
      <c r="AQ90" s="41">
        <v>0.83853802740939809</v>
      </c>
      <c r="AR90" s="41">
        <v>0.83853802740939809</v>
      </c>
      <c r="AS90" s="41">
        <v>0.83853802740939809</v>
      </c>
      <c r="AT90" s="41">
        <v>0.83853802740939809</v>
      </c>
      <c r="AU90" s="41">
        <v>0.83853802740939809</v>
      </c>
      <c r="AV90" s="41">
        <v>0.83853802740939809</v>
      </c>
    </row>
    <row r="91" spans="1:48" x14ac:dyDescent="0.25">
      <c r="A91" s="1"/>
      <c r="B91" s="33" t="s">
        <v>232</v>
      </c>
      <c r="C91" s="21" t="s">
        <v>233</v>
      </c>
      <c r="D91" s="51"/>
      <c r="E91" s="51"/>
      <c r="F91" s="51"/>
      <c r="G91" s="51"/>
      <c r="H91" s="51"/>
      <c r="I91" s="51"/>
      <c r="J91" s="51"/>
      <c r="K91" s="51"/>
      <c r="L91" s="51"/>
      <c r="M91" s="51"/>
      <c r="N91" s="51"/>
      <c r="O91" s="51"/>
      <c r="P91" s="51"/>
      <c r="Q91" s="51"/>
      <c r="R91" s="51"/>
      <c r="S91" s="51"/>
      <c r="T91" s="51"/>
      <c r="U91" s="51"/>
      <c r="V91" s="51"/>
      <c r="W91" s="51"/>
      <c r="X91" s="51"/>
      <c r="Y91" s="51"/>
      <c r="Z91" s="51"/>
      <c r="AA91" s="51"/>
      <c r="AB91" s="51">
        <v>255.366815</v>
      </c>
      <c r="AC91" s="51">
        <v>222.78516500000001</v>
      </c>
      <c r="AD91" s="51">
        <v>190.71226300000001</v>
      </c>
      <c r="AE91" s="51">
        <v>142.7287</v>
      </c>
      <c r="AF91" s="51">
        <v>148.772704</v>
      </c>
      <c r="AG91" s="51">
        <v>182.88611700000001</v>
      </c>
      <c r="AH91" s="51">
        <v>123.664387</v>
      </c>
      <c r="AI91" s="51">
        <v>157.64735899999999</v>
      </c>
      <c r="AJ91" s="51">
        <v>238.610345</v>
      </c>
      <c r="AK91" s="51">
        <v>397.157782</v>
      </c>
      <c r="AL91" s="51">
        <v>270.41546499999998</v>
      </c>
      <c r="AM91" s="51">
        <v>195.8150760088792</v>
      </c>
      <c r="AN91" s="51">
        <v>175.74038830761339</v>
      </c>
      <c r="AO91" s="51">
        <v>194.55190707313989</v>
      </c>
      <c r="AP91" s="51">
        <v>193.30835947138726</v>
      </c>
      <c r="AQ91" s="51">
        <v>193.8113252643503</v>
      </c>
      <c r="AR91" s="51">
        <v>191.21500110088084</v>
      </c>
      <c r="AS91" s="51">
        <v>188.95665420821598</v>
      </c>
      <c r="AT91" s="51">
        <v>186.47133171487559</v>
      </c>
      <c r="AU91" s="51">
        <v>184.88870607019808</v>
      </c>
      <c r="AV91" s="51">
        <v>183.90636589957396</v>
      </c>
    </row>
    <row r="92" spans="1:48" x14ac:dyDescent="0.25">
      <c r="A92" s="1"/>
      <c r="B92" s="33" t="s">
        <v>234</v>
      </c>
      <c r="C92" s="21" t="s">
        <v>233</v>
      </c>
      <c r="D92" s="51"/>
      <c r="E92" s="51"/>
      <c r="F92" s="51"/>
      <c r="G92" s="51"/>
      <c r="H92" s="51"/>
      <c r="I92" s="51"/>
      <c r="J92" s="51"/>
      <c r="K92" s="51"/>
      <c r="L92" s="51"/>
      <c r="M92" s="51"/>
      <c r="N92" s="51"/>
      <c r="O92" s="51"/>
      <c r="P92" s="51"/>
      <c r="Q92" s="51"/>
      <c r="R92" s="51"/>
      <c r="S92" s="51"/>
      <c r="T92" s="51"/>
      <c r="U92" s="51"/>
      <c r="V92" s="51"/>
      <c r="W92" s="51"/>
      <c r="X92" s="51"/>
      <c r="Y92" s="51"/>
      <c r="Z92" s="51"/>
      <c r="AA92" s="51"/>
      <c r="AB92" s="51">
        <v>152.17714699999999</v>
      </c>
      <c r="AC92" s="51">
        <v>132.53499099999999</v>
      </c>
      <c r="AD92" s="51">
        <v>114.305239</v>
      </c>
      <c r="AE92" s="51">
        <v>86.344753999999995</v>
      </c>
      <c r="AF92" s="51">
        <v>90.035319000000001</v>
      </c>
      <c r="AG92" s="51">
        <v>111.049651</v>
      </c>
      <c r="AH92" s="51">
        <v>75.242874999999998</v>
      </c>
      <c r="AI92" s="51">
        <v>96.246059000000002</v>
      </c>
      <c r="AJ92" s="51">
        <v>146.94431800000001</v>
      </c>
      <c r="AK92" s="51">
        <v>245.44764900000001</v>
      </c>
      <c r="AL92" s="51">
        <v>166.561995</v>
      </c>
      <c r="AM92" s="51">
        <v>120.18157207062569</v>
      </c>
      <c r="AN92" s="51">
        <v>107.86072540274409</v>
      </c>
      <c r="AO92" s="51">
        <v>119.40630169011094</v>
      </c>
      <c r="AP92" s="51">
        <v>118.64307391026159</v>
      </c>
      <c r="AQ92" s="51">
        <v>118.95176934336148</v>
      </c>
      <c r="AR92" s="51">
        <v>117.35827447090047</v>
      </c>
      <c r="AS92" s="51">
        <v>115.97221326778366</v>
      </c>
      <c r="AT92" s="51">
        <v>114.44684570957486</v>
      </c>
      <c r="AU92" s="51">
        <v>113.47550866110365</v>
      </c>
      <c r="AV92" s="51">
        <v>112.87259703437894</v>
      </c>
    </row>
    <row r="93" spans="1:48" x14ac:dyDescent="0.25">
      <c r="A93" s="1"/>
      <c r="B93" s="33" t="s">
        <v>235</v>
      </c>
      <c r="C93" s="21" t="s">
        <v>233</v>
      </c>
      <c r="D93" s="51"/>
      <c r="E93" s="51"/>
      <c r="F93" s="51"/>
      <c r="G93" s="51"/>
      <c r="H93" s="51"/>
      <c r="I93" s="51"/>
      <c r="J93" s="51"/>
      <c r="K93" s="51"/>
      <c r="L93" s="51"/>
      <c r="M93" s="51"/>
      <c r="N93" s="51"/>
      <c r="O93" s="51"/>
      <c r="P93" s="51"/>
      <c r="Q93" s="51"/>
      <c r="R93" s="51"/>
      <c r="S93" s="51"/>
      <c r="T93" s="51"/>
      <c r="U93" s="51"/>
      <c r="V93" s="51"/>
      <c r="W93" s="51"/>
      <c r="X93" s="51"/>
      <c r="Y93" s="51"/>
      <c r="Z93" s="51"/>
      <c r="AA93" s="51"/>
      <c r="AB93" s="51">
        <v>374.62484599999999</v>
      </c>
      <c r="AC93" s="51">
        <v>226.142517</v>
      </c>
      <c r="AD93" s="51">
        <v>18.830186999999999</v>
      </c>
      <c r="AE93" s="51">
        <v>74.792347000000007</v>
      </c>
      <c r="AF93" s="51">
        <v>104.78461</v>
      </c>
      <c r="AG93" s="51">
        <v>92.119353000000004</v>
      </c>
      <c r="AH93" s="51">
        <v>45.681058</v>
      </c>
      <c r="AI93" s="51">
        <v>28.982251999999999</v>
      </c>
      <c r="AJ93" s="51">
        <v>265.80307599999998</v>
      </c>
      <c r="AK93" s="51">
        <v>747.02175499999998</v>
      </c>
      <c r="AL93" s="51">
        <v>182.16031699999999</v>
      </c>
      <c r="AM93" s="51">
        <v>99.888465046788895</v>
      </c>
      <c r="AN93" s="51">
        <v>122.78906034404993</v>
      </c>
      <c r="AO93" s="51">
        <v>121.41890831119025</v>
      </c>
      <c r="AP93" s="51">
        <v>117.98706175120157</v>
      </c>
      <c r="AQ93" s="51">
        <v>121.97933011933364</v>
      </c>
      <c r="AR93" s="51">
        <v>125.76012425534947</v>
      </c>
      <c r="AS93" s="51">
        <v>129.26986981898762</v>
      </c>
      <c r="AT93" s="51">
        <v>132.49107818353457</v>
      </c>
      <c r="AU93" s="51">
        <v>132.34063759515485</v>
      </c>
      <c r="AV93" s="51">
        <v>135.17363543614519</v>
      </c>
    </row>
    <row r="94" spans="1:48" ht="15.75" thickBot="1" x14ac:dyDescent="0.3">
      <c r="A94" s="1"/>
      <c r="B94" s="52"/>
      <c r="C94" s="29"/>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row>
    <row r="95" spans="1:48" x14ac:dyDescent="0.25">
      <c r="A95" s="1"/>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row>
  </sheetData>
  <sheetProtection sheet="1" objects="1" scenarios="1"/>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V51"/>
  <sheetViews>
    <sheetView zoomScale="103" zoomScaleNormal="103" workbookViewId="0">
      <pane xSplit="3" ySplit="2" topLeftCell="D3" activePane="bottomRight" state="frozen"/>
      <selection activeCell="AT1" sqref="AT1:AU2"/>
      <selection pane="topRight" activeCell="AT1" sqref="AT1:AU2"/>
      <selection pane="bottomLeft" activeCell="AT1" sqref="AT1:AU2"/>
      <selection pane="bottomRight"/>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8" t="s">
        <v>6</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row>
    <row r="2" spans="1:48" x14ac:dyDescent="0.25">
      <c r="B2" s="15" t="str">
        <f>+TOC!A90&amp;" Farm Production Expenses"</f>
        <v>Kansas Farm Production Expenses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20"/>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30" t="s">
        <v>76</v>
      </c>
      <c r="C4" s="3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53" t="s">
        <v>103</v>
      </c>
      <c r="C5" s="54"/>
      <c r="D5" s="32">
        <v>4946.9489999999996</v>
      </c>
      <c r="E5" s="32">
        <v>4832.6109999999999</v>
      </c>
      <c r="F5" s="32">
        <v>4883.0119999999997</v>
      </c>
      <c r="G5" s="32">
        <v>4987.2150000000001</v>
      </c>
      <c r="H5" s="32">
        <v>5080.9380000000001</v>
      </c>
      <c r="I5" s="32">
        <v>5241.3670000000002</v>
      </c>
      <c r="J5" s="32">
        <v>5341.165</v>
      </c>
      <c r="K5" s="32">
        <v>5839.1289999999999</v>
      </c>
      <c r="L5" s="32">
        <v>5669.11</v>
      </c>
      <c r="M5" s="32">
        <v>5928.16</v>
      </c>
      <c r="N5" s="32">
        <v>6472.4769999999999</v>
      </c>
      <c r="O5" s="32">
        <v>6521.2079999999996</v>
      </c>
      <c r="P5" s="32">
        <v>6259.7929999999997</v>
      </c>
      <c r="Q5" s="32">
        <v>6935.5640000000003</v>
      </c>
      <c r="R5" s="32">
        <v>7185.6469999999999</v>
      </c>
      <c r="S5" s="32">
        <v>7407.21</v>
      </c>
      <c r="T5" s="32">
        <v>8080.2820000000002</v>
      </c>
      <c r="U5" s="32">
        <v>9895.5319999999992</v>
      </c>
      <c r="V5" s="32">
        <v>9362.7890000000007</v>
      </c>
      <c r="W5" s="32">
        <v>8419.1419999999998</v>
      </c>
      <c r="X5" s="32">
        <v>9082.18</v>
      </c>
      <c r="Y5" s="32">
        <v>9319.6769999999997</v>
      </c>
      <c r="Z5" s="32">
        <v>12389.805</v>
      </c>
      <c r="AA5" s="32">
        <v>9754.5</v>
      </c>
      <c r="AB5" s="32">
        <v>12047.605</v>
      </c>
      <c r="AC5" s="32">
        <v>12816.628000000001</v>
      </c>
      <c r="AD5" s="32">
        <v>10562.075000000001</v>
      </c>
      <c r="AE5" s="32">
        <v>11943.745000000001</v>
      </c>
      <c r="AF5" s="32">
        <v>11668.251</v>
      </c>
      <c r="AG5" s="32">
        <v>13056.804</v>
      </c>
      <c r="AH5" s="32">
        <v>11961.491</v>
      </c>
      <c r="AI5" s="32">
        <v>15284.157999999999</v>
      </c>
      <c r="AJ5" s="32">
        <v>17586.644</v>
      </c>
      <c r="AK5" s="32">
        <v>17802.989000000001</v>
      </c>
      <c r="AL5" s="32">
        <v>17810.565999999999</v>
      </c>
      <c r="AM5" s="32">
        <v>20179.221556273093</v>
      </c>
      <c r="AN5" s="32">
        <v>20553.190452438434</v>
      </c>
      <c r="AO5" s="32">
        <v>20642.441488422694</v>
      </c>
      <c r="AP5" s="32">
        <v>20263.190049934004</v>
      </c>
      <c r="AQ5" s="32">
        <v>19921.276035144823</v>
      </c>
      <c r="AR5" s="32">
        <v>19642.602521650504</v>
      </c>
      <c r="AS5" s="32">
        <v>19467.90259867537</v>
      </c>
      <c r="AT5" s="32">
        <v>19359.908129359661</v>
      </c>
      <c r="AU5" s="32">
        <v>19285.416202946377</v>
      </c>
      <c r="AV5" s="32">
        <v>19242.225928932003</v>
      </c>
    </row>
    <row r="6" spans="1:48" x14ac:dyDescent="0.25">
      <c r="A6" s="1"/>
      <c r="B6" s="55" t="s">
        <v>104</v>
      </c>
      <c r="C6" s="56"/>
      <c r="D6" s="32">
        <v>3159.107</v>
      </c>
      <c r="E6" s="32">
        <v>2972.5810000000001</v>
      </c>
      <c r="F6" s="32">
        <v>3103.4490000000001</v>
      </c>
      <c r="G6" s="32">
        <v>3097.6959999999999</v>
      </c>
      <c r="H6" s="32">
        <v>3058.66</v>
      </c>
      <c r="I6" s="32">
        <v>3004.9830000000002</v>
      </c>
      <c r="J6" s="32">
        <v>3001.5619999999999</v>
      </c>
      <c r="K6" s="32">
        <v>3287.4740000000002</v>
      </c>
      <c r="L6" s="32">
        <v>3074.1559999999999</v>
      </c>
      <c r="M6" s="32">
        <v>3333.2739999999999</v>
      </c>
      <c r="N6" s="32">
        <v>3745.1019999999999</v>
      </c>
      <c r="O6" s="32">
        <v>3648.23</v>
      </c>
      <c r="P6" s="32">
        <v>3562.5010000000002</v>
      </c>
      <c r="Q6" s="32">
        <v>4250.0519999999997</v>
      </c>
      <c r="R6" s="32">
        <v>4114.5540000000001</v>
      </c>
      <c r="S6" s="32">
        <v>4472.7430000000004</v>
      </c>
      <c r="T6" s="32">
        <v>4907.7619999999997</v>
      </c>
      <c r="U6" s="32">
        <v>5826.9719999999998</v>
      </c>
      <c r="V6" s="32">
        <v>4922.7160000000003</v>
      </c>
      <c r="W6" s="32">
        <v>4649.241</v>
      </c>
      <c r="X6" s="32">
        <v>5154.4620000000004</v>
      </c>
      <c r="Y6" s="32">
        <v>5210.9139999999998</v>
      </c>
      <c r="Z6" s="32">
        <v>6929.1</v>
      </c>
      <c r="AA6" s="32">
        <v>5568.4009999999998</v>
      </c>
      <c r="AB6" s="32">
        <v>7364.1360000000004</v>
      </c>
      <c r="AC6" s="32">
        <v>8031.8050000000003</v>
      </c>
      <c r="AD6" s="32">
        <v>5894.2920000000004</v>
      </c>
      <c r="AE6" s="32">
        <v>7149.8429999999998</v>
      </c>
      <c r="AF6" s="32">
        <v>7204.42</v>
      </c>
      <c r="AG6" s="32">
        <v>7848.9459999999999</v>
      </c>
      <c r="AH6" s="32">
        <v>7335.1279999999997</v>
      </c>
      <c r="AI6" s="32">
        <v>9267.8700000000008</v>
      </c>
      <c r="AJ6" s="32">
        <v>10841.706</v>
      </c>
      <c r="AK6" s="32">
        <v>11266.834999999999</v>
      </c>
      <c r="AL6" s="32">
        <v>11356.995000000001</v>
      </c>
      <c r="AM6" s="32">
        <v>13475.560740138213</v>
      </c>
      <c r="AN6" s="32">
        <v>13702.427452044569</v>
      </c>
      <c r="AO6" s="32">
        <v>13578.680537796645</v>
      </c>
      <c r="AP6" s="32">
        <v>13032.772216975731</v>
      </c>
      <c r="AQ6" s="32">
        <v>12631.495871737741</v>
      </c>
      <c r="AR6" s="32">
        <v>12321.053205385777</v>
      </c>
      <c r="AS6" s="32">
        <v>12095.229101509251</v>
      </c>
      <c r="AT6" s="32">
        <v>11911.59846193152</v>
      </c>
      <c r="AU6" s="32">
        <v>11733.251828275996</v>
      </c>
      <c r="AV6" s="32">
        <v>11571.727821999437</v>
      </c>
    </row>
    <row r="7" spans="1:48" x14ac:dyDescent="0.25">
      <c r="A7" s="1"/>
      <c r="B7" s="55" t="s">
        <v>105</v>
      </c>
      <c r="C7" s="56"/>
      <c r="D7" s="32">
        <v>849.31799999999998</v>
      </c>
      <c r="E7" s="32">
        <v>745.02499999999998</v>
      </c>
      <c r="F7" s="32">
        <v>775.09199999999998</v>
      </c>
      <c r="G7" s="32">
        <v>785.25</v>
      </c>
      <c r="H7" s="32">
        <v>830.92600000000004</v>
      </c>
      <c r="I7" s="32">
        <v>862.923</v>
      </c>
      <c r="J7" s="32">
        <v>909.87400000000002</v>
      </c>
      <c r="K7" s="32">
        <v>1005.144</v>
      </c>
      <c r="L7" s="32">
        <v>965.07</v>
      </c>
      <c r="M7" s="32">
        <v>947.51400000000001</v>
      </c>
      <c r="N7" s="32">
        <v>850.10299999999995</v>
      </c>
      <c r="O7" s="32">
        <v>936.12400000000002</v>
      </c>
      <c r="P7" s="32">
        <v>959.01800000000003</v>
      </c>
      <c r="Q7" s="32">
        <v>1160</v>
      </c>
      <c r="R7" s="32">
        <v>990</v>
      </c>
      <c r="S7" s="32">
        <v>990</v>
      </c>
      <c r="T7" s="32">
        <v>1500</v>
      </c>
      <c r="U7" s="32">
        <v>2190</v>
      </c>
      <c r="V7" s="32">
        <v>1900</v>
      </c>
      <c r="W7" s="32">
        <v>1910</v>
      </c>
      <c r="X7" s="32">
        <v>1500</v>
      </c>
      <c r="Y7" s="32">
        <v>1500</v>
      </c>
      <c r="Z7" s="32">
        <v>3070</v>
      </c>
      <c r="AA7" s="32">
        <v>1730</v>
      </c>
      <c r="AB7" s="32">
        <v>2720</v>
      </c>
      <c r="AC7" s="32">
        <v>3250</v>
      </c>
      <c r="AD7" s="32">
        <v>2500</v>
      </c>
      <c r="AE7" s="32">
        <v>2600</v>
      </c>
      <c r="AF7" s="32">
        <v>2300</v>
      </c>
      <c r="AG7" s="32">
        <v>3030</v>
      </c>
      <c r="AH7" s="32">
        <v>2470</v>
      </c>
      <c r="AI7" s="32">
        <v>3870</v>
      </c>
      <c r="AJ7" s="32">
        <v>4850</v>
      </c>
      <c r="AK7" s="32">
        <v>3470</v>
      </c>
      <c r="AL7" s="32">
        <v>2750</v>
      </c>
      <c r="AM7" s="32">
        <v>2713.2786938814506</v>
      </c>
      <c r="AN7" s="32">
        <v>2653.924901982939</v>
      </c>
      <c r="AO7" s="32">
        <v>2812.6353669819546</v>
      </c>
      <c r="AP7" s="32">
        <v>2942.3271256310409</v>
      </c>
      <c r="AQ7" s="32">
        <v>2993.2098674479662</v>
      </c>
      <c r="AR7" s="32">
        <v>3040.0300774344355</v>
      </c>
      <c r="AS7" s="32">
        <v>3079.1197636182937</v>
      </c>
      <c r="AT7" s="32">
        <v>3116.8391285159637</v>
      </c>
      <c r="AU7" s="32">
        <v>3144.4989586428078</v>
      </c>
      <c r="AV7" s="32">
        <v>3142.0957591101082</v>
      </c>
    </row>
    <row r="8" spans="1:48" x14ac:dyDescent="0.25">
      <c r="A8" s="1"/>
      <c r="B8" s="55" t="s">
        <v>106</v>
      </c>
      <c r="C8" s="56"/>
      <c r="D8" s="32">
        <v>2201.5459999999998</v>
      </c>
      <c r="E8" s="32">
        <v>2112.0709999999999</v>
      </c>
      <c r="F8" s="32">
        <v>2217.91</v>
      </c>
      <c r="G8" s="32">
        <v>2196.337</v>
      </c>
      <c r="H8" s="32">
        <v>2102.2950000000001</v>
      </c>
      <c r="I8" s="32">
        <v>2014.817</v>
      </c>
      <c r="J8" s="32">
        <v>1939.4670000000001</v>
      </c>
      <c r="K8" s="32">
        <v>2117.6280000000002</v>
      </c>
      <c r="L8" s="32">
        <v>1932.1579999999999</v>
      </c>
      <c r="M8" s="32">
        <v>2198.1280000000002</v>
      </c>
      <c r="N8" s="32">
        <v>2681.5819999999999</v>
      </c>
      <c r="O8" s="32">
        <v>2479.3910000000001</v>
      </c>
      <c r="P8" s="32">
        <v>2351.4879999999998</v>
      </c>
      <c r="Q8" s="32">
        <v>2830.0520000000001</v>
      </c>
      <c r="R8" s="32">
        <v>2844.5540000000001</v>
      </c>
      <c r="S8" s="32">
        <v>3212.7429999999999</v>
      </c>
      <c r="T8" s="32">
        <v>3117.7620000000002</v>
      </c>
      <c r="U8" s="32">
        <v>3256.9720000000002</v>
      </c>
      <c r="V8" s="32">
        <v>2572.7159999999999</v>
      </c>
      <c r="W8" s="32">
        <v>2249.241</v>
      </c>
      <c r="X8" s="32">
        <v>3104.462</v>
      </c>
      <c r="Y8" s="32">
        <v>3140.9140000000002</v>
      </c>
      <c r="Z8" s="32">
        <v>3159.1</v>
      </c>
      <c r="AA8" s="32">
        <v>3228.4009999999998</v>
      </c>
      <c r="AB8" s="32">
        <v>3954.136</v>
      </c>
      <c r="AC8" s="32">
        <v>4081.8049999999998</v>
      </c>
      <c r="AD8" s="32">
        <v>2674.2919999999999</v>
      </c>
      <c r="AE8" s="32">
        <v>3759.8429999999998</v>
      </c>
      <c r="AF8" s="32">
        <v>4154.42</v>
      </c>
      <c r="AG8" s="32">
        <v>3998.9459999999999</v>
      </c>
      <c r="AH8" s="32">
        <v>4025.1280000000002</v>
      </c>
      <c r="AI8" s="32">
        <v>4567.87</v>
      </c>
      <c r="AJ8" s="32">
        <v>5041.7060000000001</v>
      </c>
      <c r="AK8" s="32">
        <v>6926.835</v>
      </c>
      <c r="AL8" s="32">
        <v>7666.9949999999999</v>
      </c>
      <c r="AM8" s="32">
        <v>9802.0920655823902</v>
      </c>
      <c r="AN8" s="32">
        <v>10067.311111040228</v>
      </c>
      <c r="AO8" s="32">
        <v>9753.9076489225008</v>
      </c>
      <c r="AP8" s="32">
        <v>9051.8036885705078</v>
      </c>
      <c r="AQ8" s="32">
        <v>8574.5035726146853</v>
      </c>
      <c r="AR8" s="32">
        <v>8197.5480216548458</v>
      </c>
      <c r="AS8" s="32">
        <v>7913.795592492108</v>
      </c>
      <c r="AT8" s="32">
        <v>7673.7449674368645</v>
      </c>
      <c r="AU8" s="32">
        <v>7447.5487428312299</v>
      </c>
      <c r="AV8" s="32">
        <v>7267.9104799171691</v>
      </c>
    </row>
    <row r="9" spans="1:48" x14ac:dyDescent="0.25">
      <c r="A9" s="1"/>
      <c r="B9" s="55" t="s">
        <v>107</v>
      </c>
      <c r="C9" s="56"/>
      <c r="D9" s="32">
        <v>108.24299999999999</v>
      </c>
      <c r="E9" s="32">
        <v>115.485</v>
      </c>
      <c r="F9" s="32">
        <v>110.447</v>
      </c>
      <c r="G9" s="32">
        <v>116.10899999999999</v>
      </c>
      <c r="H9" s="32">
        <v>125.43899999999999</v>
      </c>
      <c r="I9" s="32">
        <v>127.24299999999999</v>
      </c>
      <c r="J9" s="32">
        <v>152.221</v>
      </c>
      <c r="K9" s="32">
        <v>164.702</v>
      </c>
      <c r="L9" s="32">
        <v>176.928</v>
      </c>
      <c r="M9" s="32">
        <v>187.63200000000001</v>
      </c>
      <c r="N9" s="32">
        <v>213.417</v>
      </c>
      <c r="O9" s="32">
        <v>232.715</v>
      </c>
      <c r="P9" s="32">
        <v>251.995</v>
      </c>
      <c r="Q9" s="32">
        <v>260</v>
      </c>
      <c r="R9" s="32">
        <v>280</v>
      </c>
      <c r="S9" s="32">
        <v>270</v>
      </c>
      <c r="T9" s="32">
        <v>290</v>
      </c>
      <c r="U9" s="32">
        <v>380</v>
      </c>
      <c r="V9" s="32">
        <v>450</v>
      </c>
      <c r="W9" s="32">
        <v>490</v>
      </c>
      <c r="X9" s="32">
        <v>550</v>
      </c>
      <c r="Y9" s="32">
        <v>570</v>
      </c>
      <c r="Z9" s="32">
        <v>700</v>
      </c>
      <c r="AA9" s="32">
        <v>610</v>
      </c>
      <c r="AB9" s="32">
        <v>690</v>
      </c>
      <c r="AC9" s="32">
        <v>700</v>
      </c>
      <c r="AD9" s="32">
        <v>720</v>
      </c>
      <c r="AE9" s="32">
        <v>790</v>
      </c>
      <c r="AF9" s="32">
        <v>750</v>
      </c>
      <c r="AG9" s="32">
        <v>820</v>
      </c>
      <c r="AH9" s="32">
        <v>840</v>
      </c>
      <c r="AI9" s="32">
        <v>830</v>
      </c>
      <c r="AJ9" s="32">
        <v>950</v>
      </c>
      <c r="AK9" s="32">
        <v>870</v>
      </c>
      <c r="AL9" s="32">
        <v>940</v>
      </c>
      <c r="AM9" s="32">
        <v>960.18998067437246</v>
      </c>
      <c r="AN9" s="32">
        <v>981.19143902140149</v>
      </c>
      <c r="AO9" s="32">
        <v>1012.1375218921896</v>
      </c>
      <c r="AP9" s="32">
        <v>1038.6414027741823</v>
      </c>
      <c r="AQ9" s="32">
        <v>1063.7824316750905</v>
      </c>
      <c r="AR9" s="32">
        <v>1083.4751062964954</v>
      </c>
      <c r="AS9" s="32">
        <v>1102.3137453988486</v>
      </c>
      <c r="AT9" s="32">
        <v>1121.0143659786927</v>
      </c>
      <c r="AU9" s="32">
        <v>1141.2041268019575</v>
      </c>
      <c r="AV9" s="32">
        <v>1161.7215829721592</v>
      </c>
    </row>
    <row r="10" spans="1:48" x14ac:dyDescent="0.25">
      <c r="A10" s="1"/>
      <c r="B10" s="55"/>
      <c r="C10" s="56"/>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row>
    <row r="11" spans="1:48" x14ac:dyDescent="0.25">
      <c r="A11" s="1"/>
      <c r="B11" s="55" t="s">
        <v>108</v>
      </c>
      <c r="C11" s="56"/>
      <c r="D11" s="32">
        <v>726.50199999999995</v>
      </c>
      <c r="E11" s="32">
        <v>748.66099999999994</v>
      </c>
      <c r="F11" s="32">
        <v>740.07299999999998</v>
      </c>
      <c r="G11" s="32">
        <v>731.30100000000004</v>
      </c>
      <c r="H11" s="32">
        <v>788.50800000000004</v>
      </c>
      <c r="I11" s="32">
        <v>879.61900000000003</v>
      </c>
      <c r="J11" s="32">
        <v>1001.492</v>
      </c>
      <c r="K11" s="32">
        <v>1056.67</v>
      </c>
      <c r="L11" s="32">
        <v>1014.651</v>
      </c>
      <c r="M11" s="32">
        <v>952.14499999999998</v>
      </c>
      <c r="N11" s="32">
        <v>1113.9770000000001</v>
      </c>
      <c r="O11" s="32">
        <v>1130.4860000000001</v>
      </c>
      <c r="P11" s="32">
        <v>1075.809</v>
      </c>
      <c r="Q11" s="32">
        <v>1117.105</v>
      </c>
      <c r="R11" s="32">
        <v>1358.5350000000001</v>
      </c>
      <c r="S11" s="32">
        <v>1317.598</v>
      </c>
      <c r="T11" s="32">
        <v>1443.471</v>
      </c>
      <c r="U11" s="32">
        <v>1903.9290000000001</v>
      </c>
      <c r="V11" s="32">
        <v>2311.2539999999999</v>
      </c>
      <c r="W11" s="32">
        <v>1836.8589999999999</v>
      </c>
      <c r="X11" s="32">
        <v>2085.8589999999999</v>
      </c>
      <c r="Y11" s="32">
        <v>2163.864</v>
      </c>
      <c r="Z11" s="32">
        <v>2607.857</v>
      </c>
      <c r="AA11" s="32">
        <v>2402.607</v>
      </c>
      <c r="AB11" s="32">
        <v>2564.7310000000002</v>
      </c>
      <c r="AC11" s="32">
        <v>2368.3069999999998</v>
      </c>
      <c r="AD11" s="32">
        <v>2333.1950000000002</v>
      </c>
      <c r="AE11" s="32">
        <v>2348.7310000000002</v>
      </c>
      <c r="AF11" s="32">
        <v>2391.058</v>
      </c>
      <c r="AG11" s="32">
        <v>2609.8040000000001</v>
      </c>
      <c r="AH11" s="32">
        <v>2373.893</v>
      </c>
      <c r="AI11" s="32">
        <v>3084.7080000000001</v>
      </c>
      <c r="AJ11" s="32">
        <v>3654.0749999999998</v>
      </c>
      <c r="AK11" s="32">
        <v>3338.4490000000001</v>
      </c>
      <c r="AL11" s="32">
        <v>3377.1210000000001</v>
      </c>
      <c r="AM11" s="32">
        <v>3443.4948266470378</v>
      </c>
      <c r="AN11" s="32">
        <v>3583.6013189327423</v>
      </c>
      <c r="AO11" s="32">
        <v>3705.3576859718055</v>
      </c>
      <c r="AP11" s="32">
        <v>3796.996841546676</v>
      </c>
      <c r="AQ11" s="32">
        <v>3815.520022171715</v>
      </c>
      <c r="AR11" s="32">
        <v>3818.0276411201035</v>
      </c>
      <c r="AS11" s="32">
        <v>3837.8077141120848</v>
      </c>
      <c r="AT11" s="32">
        <v>3880.0803531724678</v>
      </c>
      <c r="AU11" s="32">
        <v>3946.8172746031805</v>
      </c>
      <c r="AV11" s="32">
        <v>4028.4062744190478</v>
      </c>
    </row>
    <row r="12" spans="1:48" x14ac:dyDescent="0.25">
      <c r="A12" s="1"/>
      <c r="B12" s="55" t="s">
        <v>112</v>
      </c>
      <c r="C12" s="56"/>
      <c r="D12" s="32">
        <v>60.091000000000001</v>
      </c>
      <c r="E12" s="32">
        <v>59.762</v>
      </c>
      <c r="F12" s="32">
        <v>58.195</v>
      </c>
      <c r="G12" s="32">
        <v>57.662999999999997</v>
      </c>
      <c r="H12" s="32">
        <v>63.957000000000001</v>
      </c>
      <c r="I12" s="32">
        <v>56.433999999999997</v>
      </c>
      <c r="J12" s="32">
        <v>62.390999999999998</v>
      </c>
      <c r="K12" s="32">
        <v>64.903000000000006</v>
      </c>
      <c r="L12" s="32">
        <v>67.613</v>
      </c>
      <c r="M12" s="32">
        <v>58.902000000000001</v>
      </c>
      <c r="N12" s="32">
        <v>64.471000000000004</v>
      </c>
      <c r="O12" s="32">
        <v>81.135999999999996</v>
      </c>
      <c r="P12" s="32">
        <v>95.591999999999999</v>
      </c>
      <c r="Q12" s="32">
        <v>91.192999999999998</v>
      </c>
      <c r="R12" s="32">
        <v>99.052000000000007</v>
      </c>
      <c r="S12" s="32">
        <v>59.933</v>
      </c>
      <c r="T12" s="32">
        <v>75.936999999999998</v>
      </c>
      <c r="U12" s="32">
        <v>81.718000000000004</v>
      </c>
      <c r="V12" s="32">
        <v>88.786000000000001</v>
      </c>
      <c r="W12" s="32">
        <v>103.05</v>
      </c>
      <c r="X12" s="32">
        <v>93.748000000000005</v>
      </c>
      <c r="Y12" s="32">
        <v>121.71</v>
      </c>
      <c r="Z12" s="32">
        <v>104.10899999999999</v>
      </c>
      <c r="AA12" s="32">
        <v>87.01</v>
      </c>
      <c r="AB12" s="32">
        <v>115.11499999999999</v>
      </c>
      <c r="AC12" s="32">
        <v>103.16</v>
      </c>
      <c r="AD12" s="32">
        <v>104.851</v>
      </c>
      <c r="AE12" s="32">
        <v>111.619</v>
      </c>
      <c r="AF12" s="32">
        <v>132.816</v>
      </c>
      <c r="AG12" s="32">
        <v>115.95699999999999</v>
      </c>
      <c r="AH12" s="32">
        <v>92.63</v>
      </c>
      <c r="AI12" s="32">
        <v>113.634</v>
      </c>
      <c r="AJ12" s="32">
        <v>133.297</v>
      </c>
      <c r="AK12" s="32">
        <v>129.822</v>
      </c>
      <c r="AL12" s="32">
        <v>134.62799999999999</v>
      </c>
      <c r="AM12" s="32">
        <v>138.89758863664795</v>
      </c>
      <c r="AN12" s="32">
        <v>140.94037213936303</v>
      </c>
      <c r="AO12" s="32">
        <v>151.53078657438644</v>
      </c>
      <c r="AP12" s="32">
        <v>164.47859854548753</v>
      </c>
      <c r="AQ12" s="32">
        <v>175.18643713803579</v>
      </c>
      <c r="AR12" s="32">
        <v>184.77588735492998</v>
      </c>
      <c r="AS12" s="32">
        <v>193.07953559954024</v>
      </c>
      <c r="AT12" s="32">
        <v>199.39077027098466</v>
      </c>
      <c r="AU12" s="32">
        <v>202.56024481046188</v>
      </c>
      <c r="AV12" s="32">
        <v>202.86773382174431</v>
      </c>
    </row>
    <row r="13" spans="1:48" x14ac:dyDescent="0.25">
      <c r="A13" s="1"/>
      <c r="B13" s="55" t="s">
        <v>110</v>
      </c>
      <c r="C13" s="56"/>
      <c r="D13" s="32">
        <v>268.60700000000003</v>
      </c>
      <c r="E13" s="32">
        <v>281.37599999999998</v>
      </c>
      <c r="F13" s="32">
        <v>266.50200000000001</v>
      </c>
      <c r="G13" s="32">
        <v>266.089</v>
      </c>
      <c r="H13" s="32">
        <v>296.87599999999998</v>
      </c>
      <c r="I13" s="32">
        <v>363.16300000000001</v>
      </c>
      <c r="J13" s="32">
        <v>416.52300000000002</v>
      </c>
      <c r="K13" s="32">
        <v>439.73200000000003</v>
      </c>
      <c r="L13" s="32">
        <v>417.279</v>
      </c>
      <c r="M13" s="32">
        <v>389.363</v>
      </c>
      <c r="N13" s="32">
        <v>440.53199999999998</v>
      </c>
      <c r="O13" s="32">
        <v>448.303</v>
      </c>
      <c r="P13" s="32">
        <v>401.18700000000001</v>
      </c>
      <c r="Q13" s="32">
        <v>420</v>
      </c>
      <c r="R13" s="32">
        <v>530</v>
      </c>
      <c r="S13" s="32">
        <v>550</v>
      </c>
      <c r="T13" s="32">
        <v>570</v>
      </c>
      <c r="U13" s="32">
        <v>810</v>
      </c>
      <c r="V13" s="32">
        <v>1010</v>
      </c>
      <c r="W13" s="32">
        <v>800</v>
      </c>
      <c r="X13" s="32">
        <v>1040</v>
      </c>
      <c r="Y13" s="32">
        <v>970</v>
      </c>
      <c r="Z13" s="32">
        <v>1260</v>
      </c>
      <c r="AA13" s="32">
        <v>1160</v>
      </c>
      <c r="AB13" s="32">
        <v>1150</v>
      </c>
      <c r="AC13" s="32">
        <v>1030</v>
      </c>
      <c r="AD13" s="32">
        <v>980</v>
      </c>
      <c r="AE13" s="32">
        <v>950</v>
      </c>
      <c r="AF13" s="32">
        <v>970</v>
      </c>
      <c r="AG13" s="32">
        <v>1120</v>
      </c>
      <c r="AH13" s="32">
        <v>1040</v>
      </c>
      <c r="AI13" s="32">
        <v>1440</v>
      </c>
      <c r="AJ13" s="32">
        <v>1650</v>
      </c>
      <c r="AK13" s="32">
        <v>1600</v>
      </c>
      <c r="AL13" s="32">
        <v>1490</v>
      </c>
      <c r="AM13" s="32">
        <v>1549.6247290509018</v>
      </c>
      <c r="AN13" s="32">
        <v>1664.8767280866032</v>
      </c>
      <c r="AO13" s="32">
        <v>1701.8522811301054</v>
      </c>
      <c r="AP13" s="32">
        <v>1698.8426557589619</v>
      </c>
      <c r="AQ13" s="32">
        <v>1656.7136906268549</v>
      </c>
      <c r="AR13" s="32">
        <v>1600.9424232542447</v>
      </c>
      <c r="AS13" s="32">
        <v>1558.1471011560056</v>
      </c>
      <c r="AT13" s="32">
        <v>1542.6272866097393</v>
      </c>
      <c r="AU13" s="32">
        <v>1562.0820430689282</v>
      </c>
      <c r="AV13" s="32">
        <v>1605.2886564248249</v>
      </c>
    </row>
    <row r="14" spans="1:48" x14ac:dyDescent="0.25">
      <c r="A14" s="1"/>
      <c r="B14" s="55" t="s">
        <v>109</v>
      </c>
      <c r="C14" s="56"/>
      <c r="D14" s="32">
        <v>135.09700000000001</v>
      </c>
      <c r="E14" s="32">
        <v>156.34200000000001</v>
      </c>
      <c r="F14" s="32">
        <v>171.54900000000001</v>
      </c>
      <c r="G14" s="32">
        <v>174.88900000000001</v>
      </c>
      <c r="H14" s="32">
        <v>196.261</v>
      </c>
      <c r="I14" s="32">
        <v>221.29599999999999</v>
      </c>
      <c r="J14" s="32">
        <v>250.328</v>
      </c>
      <c r="K14" s="32">
        <v>275.26799999999997</v>
      </c>
      <c r="L14" s="32">
        <v>275.43</v>
      </c>
      <c r="M14" s="32">
        <v>258.97399999999999</v>
      </c>
      <c r="N14" s="32">
        <v>262.08100000000002</v>
      </c>
      <c r="O14" s="32">
        <v>262.05</v>
      </c>
      <c r="P14" s="32">
        <v>263.56400000000002</v>
      </c>
      <c r="Q14" s="32">
        <v>260</v>
      </c>
      <c r="R14" s="32">
        <v>250</v>
      </c>
      <c r="S14" s="32">
        <v>280</v>
      </c>
      <c r="T14" s="32">
        <v>310</v>
      </c>
      <c r="U14" s="32">
        <v>390</v>
      </c>
      <c r="V14" s="32">
        <v>460</v>
      </c>
      <c r="W14" s="32">
        <v>420</v>
      </c>
      <c r="X14" s="32">
        <v>400</v>
      </c>
      <c r="Y14" s="32">
        <v>400</v>
      </c>
      <c r="Z14" s="32">
        <v>600</v>
      </c>
      <c r="AA14" s="32">
        <v>590</v>
      </c>
      <c r="AB14" s="32">
        <v>670</v>
      </c>
      <c r="AC14" s="32">
        <v>730</v>
      </c>
      <c r="AD14" s="32">
        <v>770</v>
      </c>
      <c r="AE14" s="32">
        <v>740</v>
      </c>
      <c r="AF14" s="32">
        <v>770</v>
      </c>
      <c r="AG14" s="32">
        <v>820</v>
      </c>
      <c r="AH14" s="32">
        <v>760</v>
      </c>
      <c r="AI14" s="32">
        <v>910</v>
      </c>
      <c r="AJ14" s="32">
        <v>1090</v>
      </c>
      <c r="AK14" s="32">
        <v>990</v>
      </c>
      <c r="AL14" s="32">
        <v>1060</v>
      </c>
      <c r="AM14" s="32">
        <v>1085.4871632352542</v>
      </c>
      <c r="AN14" s="32">
        <v>1151.7354267119763</v>
      </c>
      <c r="AO14" s="32">
        <v>1187.4966214406284</v>
      </c>
      <c r="AP14" s="32">
        <v>1224.011171896509</v>
      </c>
      <c r="AQ14" s="32">
        <v>1249.4414346581291</v>
      </c>
      <c r="AR14" s="32">
        <v>1271.4983611081486</v>
      </c>
      <c r="AS14" s="32">
        <v>1294.6074447724732</v>
      </c>
      <c r="AT14" s="32">
        <v>1318.9597870714035</v>
      </c>
      <c r="AU14" s="32">
        <v>1344.6447911101945</v>
      </c>
      <c r="AV14" s="32">
        <v>1369.2390312485147</v>
      </c>
    </row>
    <row r="15" spans="1:48" x14ac:dyDescent="0.25">
      <c r="A15" s="1"/>
      <c r="B15" s="57" t="s">
        <v>111</v>
      </c>
      <c r="C15" s="56"/>
      <c r="D15" s="32">
        <v>262.70699999999999</v>
      </c>
      <c r="E15" s="32">
        <v>251.18100000000001</v>
      </c>
      <c r="F15" s="32">
        <v>243.827</v>
      </c>
      <c r="G15" s="32">
        <v>232.66</v>
      </c>
      <c r="H15" s="32">
        <v>231.41399999999999</v>
      </c>
      <c r="I15" s="32">
        <v>238.726</v>
      </c>
      <c r="J15" s="32">
        <v>272.25</v>
      </c>
      <c r="K15" s="32">
        <v>276.767</v>
      </c>
      <c r="L15" s="32">
        <v>254.32900000000001</v>
      </c>
      <c r="M15" s="32">
        <v>244.90600000000001</v>
      </c>
      <c r="N15" s="32">
        <v>346.89299999999997</v>
      </c>
      <c r="O15" s="32">
        <v>338.99700000000001</v>
      </c>
      <c r="P15" s="32">
        <v>315.46600000000001</v>
      </c>
      <c r="Q15" s="32">
        <v>345.91199999999998</v>
      </c>
      <c r="R15" s="32">
        <v>479.483</v>
      </c>
      <c r="S15" s="32">
        <v>427.66500000000002</v>
      </c>
      <c r="T15" s="32">
        <v>487.53399999999999</v>
      </c>
      <c r="U15" s="32">
        <v>622.21100000000001</v>
      </c>
      <c r="V15" s="32">
        <v>752.46799999999996</v>
      </c>
      <c r="W15" s="32">
        <v>513.80899999999997</v>
      </c>
      <c r="X15" s="32">
        <v>552.11099999999999</v>
      </c>
      <c r="Y15" s="32">
        <v>672.15300000000002</v>
      </c>
      <c r="Z15" s="32">
        <v>643.74800000000005</v>
      </c>
      <c r="AA15" s="32">
        <v>565.59699999999998</v>
      </c>
      <c r="AB15" s="32">
        <v>629.61599999999999</v>
      </c>
      <c r="AC15" s="32">
        <v>505.14699999999999</v>
      </c>
      <c r="AD15" s="32">
        <v>478.34399999999999</v>
      </c>
      <c r="AE15" s="32">
        <v>547.11199999999997</v>
      </c>
      <c r="AF15" s="32">
        <v>518.24199999999996</v>
      </c>
      <c r="AG15" s="32">
        <v>553.846</v>
      </c>
      <c r="AH15" s="32">
        <v>481.26299999999998</v>
      </c>
      <c r="AI15" s="32">
        <v>621.07399999999996</v>
      </c>
      <c r="AJ15" s="32">
        <v>780.779</v>
      </c>
      <c r="AK15" s="32">
        <v>618.62699999999995</v>
      </c>
      <c r="AL15" s="32">
        <v>692.49300000000005</v>
      </c>
      <c r="AM15" s="32">
        <v>669.48534572423387</v>
      </c>
      <c r="AN15" s="32">
        <v>626.04879199479956</v>
      </c>
      <c r="AO15" s="32">
        <v>664.47799682668483</v>
      </c>
      <c r="AP15" s="32">
        <v>709.66441534571766</v>
      </c>
      <c r="AQ15" s="32">
        <v>734.17845974869533</v>
      </c>
      <c r="AR15" s="32">
        <v>760.81096940278019</v>
      </c>
      <c r="AS15" s="32">
        <v>791.97363258406597</v>
      </c>
      <c r="AT15" s="32">
        <v>819.10250922033993</v>
      </c>
      <c r="AU15" s="32">
        <v>837.53019561359588</v>
      </c>
      <c r="AV15" s="32">
        <v>851.01085292396385</v>
      </c>
    </row>
    <row r="16" spans="1:48" x14ac:dyDescent="0.25">
      <c r="A16" s="1"/>
      <c r="B16" s="57"/>
      <c r="C16" s="56"/>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48" x14ac:dyDescent="0.25">
      <c r="A17" s="1"/>
      <c r="B17" s="55" t="s">
        <v>113</v>
      </c>
      <c r="C17" s="56"/>
      <c r="D17" s="32">
        <v>1061.3399999999999</v>
      </c>
      <c r="E17" s="32">
        <v>1111.3689999999999</v>
      </c>
      <c r="F17" s="32">
        <v>1039.49</v>
      </c>
      <c r="G17" s="32">
        <v>1158.2180000000001</v>
      </c>
      <c r="H17" s="32">
        <v>1233.77</v>
      </c>
      <c r="I17" s="32">
        <v>1356.7650000000001</v>
      </c>
      <c r="J17" s="32">
        <v>1338.1110000000001</v>
      </c>
      <c r="K17" s="32">
        <v>1494.9849999999999</v>
      </c>
      <c r="L17" s="32">
        <v>1580.3030000000001</v>
      </c>
      <c r="M17" s="32">
        <v>1642.741</v>
      </c>
      <c r="N17" s="32">
        <v>1613.3979999999999</v>
      </c>
      <c r="O17" s="32">
        <v>1742.492</v>
      </c>
      <c r="P17" s="32">
        <v>1621.4829999999999</v>
      </c>
      <c r="Q17" s="32">
        <v>1568.4069999999999</v>
      </c>
      <c r="R17" s="32">
        <v>1712.558</v>
      </c>
      <c r="S17" s="32">
        <v>1616.8689999999999</v>
      </c>
      <c r="T17" s="32">
        <v>1729.049</v>
      </c>
      <c r="U17" s="32">
        <v>2164.6309999999999</v>
      </c>
      <c r="V17" s="32">
        <v>2128.8200000000002</v>
      </c>
      <c r="W17" s="32">
        <v>1933.0419999999999</v>
      </c>
      <c r="X17" s="32">
        <v>1841.8589999999999</v>
      </c>
      <c r="Y17" s="32">
        <v>1944.8989999999999</v>
      </c>
      <c r="Z17" s="32">
        <v>2852.8470000000002</v>
      </c>
      <c r="AA17" s="32">
        <v>1783.492</v>
      </c>
      <c r="AB17" s="32">
        <v>2118.739</v>
      </c>
      <c r="AC17" s="32">
        <v>2416.5160000000001</v>
      </c>
      <c r="AD17" s="32">
        <v>2334.5880000000002</v>
      </c>
      <c r="AE17" s="32">
        <v>2445.172</v>
      </c>
      <c r="AF17" s="32">
        <v>2072.7719999999999</v>
      </c>
      <c r="AG17" s="32">
        <v>2598.0540000000001</v>
      </c>
      <c r="AH17" s="32">
        <v>2252.4690000000001</v>
      </c>
      <c r="AI17" s="32">
        <v>2931.5790000000002</v>
      </c>
      <c r="AJ17" s="32">
        <v>3090.8620000000001</v>
      </c>
      <c r="AK17" s="32">
        <v>3197.7049999999999</v>
      </c>
      <c r="AL17" s="32">
        <v>3076.45</v>
      </c>
      <c r="AM17" s="32">
        <v>3260.1659894878435</v>
      </c>
      <c r="AN17" s="32">
        <v>3267.161681461123</v>
      </c>
      <c r="AO17" s="32">
        <v>3358.4032646542446</v>
      </c>
      <c r="AP17" s="32">
        <v>3433.4209914115982</v>
      </c>
      <c r="AQ17" s="32">
        <v>3474.2601412353697</v>
      </c>
      <c r="AR17" s="32">
        <v>3503.5216751446233</v>
      </c>
      <c r="AS17" s="32">
        <v>3534.8657830540351</v>
      </c>
      <c r="AT17" s="32">
        <v>3568.2293142556755</v>
      </c>
      <c r="AU17" s="32">
        <v>3605.3471000672007</v>
      </c>
      <c r="AV17" s="32">
        <v>3642.0918325135171</v>
      </c>
    </row>
    <row r="18" spans="1:48" x14ac:dyDescent="0.25">
      <c r="A18" s="1"/>
      <c r="B18" s="55" t="s">
        <v>114</v>
      </c>
      <c r="C18" s="56"/>
      <c r="D18" s="32">
        <v>343.89499999999998</v>
      </c>
      <c r="E18" s="32">
        <v>348.38200000000001</v>
      </c>
      <c r="F18" s="32">
        <v>349.62</v>
      </c>
      <c r="G18" s="32">
        <v>392.85700000000003</v>
      </c>
      <c r="H18" s="32">
        <v>386.61500000000001</v>
      </c>
      <c r="I18" s="32">
        <v>391.041</v>
      </c>
      <c r="J18" s="32">
        <v>434.81900000000002</v>
      </c>
      <c r="K18" s="32">
        <v>461.12099999999998</v>
      </c>
      <c r="L18" s="32">
        <v>449.72800000000001</v>
      </c>
      <c r="M18" s="32">
        <v>432.46100000000001</v>
      </c>
      <c r="N18" s="32">
        <v>471.07600000000002</v>
      </c>
      <c r="O18" s="32">
        <v>486.76400000000001</v>
      </c>
      <c r="P18" s="32">
        <v>437.86700000000002</v>
      </c>
      <c r="Q18" s="32">
        <v>458.78500000000003</v>
      </c>
      <c r="R18" s="32">
        <v>542.11199999999997</v>
      </c>
      <c r="S18" s="32">
        <v>421.06799999999998</v>
      </c>
      <c r="T18" s="32">
        <v>413.53899999999999</v>
      </c>
      <c r="U18" s="32">
        <v>538.97199999999998</v>
      </c>
      <c r="V18" s="32">
        <v>552.21600000000001</v>
      </c>
      <c r="W18" s="32">
        <v>546.02200000000005</v>
      </c>
      <c r="X18" s="32">
        <v>533.26499999999999</v>
      </c>
      <c r="Y18" s="32">
        <v>587.18100000000004</v>
      </c>
      <c r="Z18" s="32">
        <v>697.298</v>
      </c>
      <c r="AA18" s="32">
        <v>618.25900000000001</v>
      </c>
      <c r="AB18" s="32">
        <v>587.36</v>
      </c>
      <c r="AC18" s="32">
        <v>617.19299999999998</v>
      </c>
      <c r="AD18" s="32">
        <v>667.423</v>
      </c>
      <c r="AE18" s="32">
        <v>740.19</v>
      </c>
      <c r="AF18" s="32">
        <v>589.05799999999999</v>
      </c>
      <c r="AG18" s="32">
        <v>659.25800000000004</v>
      </c>
      <c r="AH18" s="32">
        <v>646.34100000000001</v>
      </c>
      <c r="AI18" s="32">
        <v>739.52099999999996</v>
      </c>
      <c r="AJ18" s="32">
        <v>819.32899999999995</v>
      </c>
      <c r="AK18" s="32">
        <v>838.41800000000001</v>
      </c>
      <c r="AL18" s="32">
        <v>1053.7339999999999</v>
      </c>
      <c r="AM18" s="32">
        <v>1032.604917599132</v>
      </c>
      <c r="AN18" s="32">
        <v>1049.8271975846496</v>
      </c>
      <c r="AO18" s="32">
        <v>1072.4285501066515</v>
      </c>
      <c r="AP18" s="32">
        <v>1092.4119416637354</v>
      </c>
      <c r="AQ18" s="32">
        <v>1111.4148297502888</v>
      </c>
      <c r="AR18" s="32">
        <v>1127.5457829402612</v>
      </c>
      <c r="AS18" s="32">
        <v>1144.6906865843889</v>
      </c>
      <c r="AT18" s="32">
        <v>1162.0841324461644</v>
      </c>
      <c r="AU18" s="32">
        <v>1180.3633914971988</v>
      </c>
      <c r="AV18" s="32">
        <v>1199.2570922103573</v>
      </c>
    </row>
    <row r="19" spans="1:48" x14ac:dyDescent="0.25">
      <c r="A19" s="1"/>
      <c r="B19" s="55" t="s">
        <v>115</v>
      </c>
      <c r="C19" s="56"/>
      <c r="D19" s="32">
        <v>130.238</v>
      </c>
      <c r="E19" s="32">
        <v>130.495</v>
      </c>
      <c r="F19" s="32">
        <v>134.59299999999999</v>
      </c>
      <c r="G19" s="32">
        <v>165.96100000000001</v>
      </c>
      <c r="H19" s="32">
        <v>188.79599999999999</v>
      </c>
      <c r="I19" s="32">
        <v>203.03100000000001</v>
      </c>
      <c r="J19" s="32">
        <v>176.74100000000001</v>
      </c>
      <c r="K19" s="32">
        <v>180.304</v>
      </c>
      <c r="L19" s="32">
        <v>196.55099999999999</v>
      </c>
      <c r="M19" s="32">
        <v>212.345</v>
      </c>
      <c r="N19" s="32">
        <v>220.977</v>
      </c>
      <c r="O19" s="32">
        <v>205.102</v>
      </c>
      <c r="P19" s="32">
        <v>185.74700000000001</v>
      </c>
      <c r="Q19" s="32">
        <v>126.833</v>
      </c>
      <c r="R19" s="32">
        <v>103.105</v>
      </c>
      <c r="S19" s="32">
        <v>135.85900000000001</v>
      </c>
      <c r="T19" s="32">
        <v>115.833</v>
      </c>
      <c r="U19" s="32">
        <v>147.095</v>
      </c>
      <c r="V19" s="32">
        <v>138.726</v>
      </c>
      <c r="W19" s="32">
        <v>157.476</v>
      </c>
      <c r="X19" s="32">
        <v>258.18400000000003</v>
      </c>
      <c r="Y19" s="32">
        <v>141.977</v>
      </c>
      <c r="Z19" s="32">
        <v>164.25</v>
      </c>
      <c r="AA19" s="32">
        <v>126.188</v>
      </c>
      <c r="AB19" s="32">
        <v>227.48099999999999</v>
      </c>
      <c r="AC19" s="32">
        <v>212.78399999999999</v>
      </c>
      <c r="AD19" s="32">
        <v>181.12299999999999</v>
      </c>
      <c r="AE19" s="32">
        <v>188.62799999999999</v>
      </c>
      <c r="AF19" s="32">
        <v>101.43600000000001</v>
      </c>
      <c r="AG19" s="32">
        <v>137.25800000000001</v>
      </c>
      <c r="AH19" s="32">
        <v>260.65899999999999</v>
      </c>
      <c r="AI19" s="32">
        <v>152.85300000000001</v>
      </c>
      <c r="AJ19" s="32">
        <v>227.73500000000001</v>
      </c>
      <c r="AK19" s="32">
        <v>539.92399999999998</v>
      </c>
      <c r="AL19" s="32">
        <v>150.40100000000001</v>
      </c>
      <c r="AM19" s="32">
        <v>263.25154298721003</v>
      </c>
      <c r="AN19" s="32">
        <v>268.74310164965902</v>
      </c>
      <c r="AO19" s="32">
        <v>272.87212464752582</v>
      </c>
      <c r="AP19" s="32">
        <v>279.1691183770854</v>
      </c>
      <c r="AQ19" s="32">
        <v>283.06987392673756</v>
      </c>
      <c r="AR19" s="32">
        <v>285.30923199354913</v>
      </c>
      <c r="AS19" s="32">
        <v>288.4918766749413</v>
      </c>
      <c r="AT19" s="32">
        <v>292.19865194983856</v>
      </c>
      <c r="AU19" s="32">
        <v>296.80765478476189</v>
      </c>
      <c r="AV19" s="32">
        <v>301.60688041674297</v>
      </c>
    </row>
    <row r="20" spans="1:48" x14ac:dyDescent="0.25">
      <c r="A20" s="1"/>
      <c r="B20" s="55" t="s">
        <v>116</v>
      </c>
      <c r="C20" s="56"/>
      <c r="D20" s="32">
        <v>45.912999999999997</v>
      </c>
      <c r="E20" s="32">
        <v>58.405000000000001</v>
      </c>
      <c r="F20" s="32">
        <v>65.882000000000005</v>
      </c>
      <c r="G20" s="32">
        <v>67.641999999999996</v>
      </c>
      <c r="H20" s="32">
        <v>76.462999999999994</v>
      </c>
      <c r="I20" s="32">
        <v>86.391999999999996</v>
      </c>
      <c r="J20" s="32">
        <v>81.100999999999999</v>
      </c>
      <c r="K20" s="32">
        <v>98.11</v>
      </c>
      <c r="L20" s="32">
        <v>107.176</v>
      </c>
      <c r="M20" s="32">
        <v>121.40300000000001</v>
      </c>
      <c r="N20" s="32">
        <v>103.76</v>
      </c>
      <c r="O20" s="32">
        <v>140.858</v>
      </c>
      <c r="P20" s="32">
        <v>119.80800000000001</v>
      </c>
      <c r="Q20" s="32">
        <v>112.589</v>
      </c>
      <c r="R20" s="32">
        <v>79.254000000000005</v>
      </c>
      <c r="S20" s="32">
        <v>118.42400000000001</v>
      </c>
      <c r="T20" s="32">
        <v>112.852</v>
      </c>
      <c r="U20" s="32">
        <v>171.29900000000001</v>
      </c>
      <c r="V20" s="32">
        <v>174.65899999999999</v>
      </c>
      <c r="W20" s="32">
        <v>206.51499999999999</v>
      </c>
      <c r="X20" s="32">
        <v>183.864</v>
      </c>
      <c r="Y20" s="32">
        <v>199.99700000000001</v>
      </c>
      <c r="Z20" s="32">
        <v>156.53399999999999</v>
      </c>
      <c r="AA20" s="32">
        <v>107.77200000000001</v>
      </c>
      <c r="AB20" s="32">
        <v>140.93</v>
      </c>
      <c r="AC20" s="32">
        <v>197.94300000000001</v>
      </c>
      <c r="AD20" s="32">
        <v>276.43299999999999</v>
      </c>
      <c r="AE20" s="32">
        <v>205.61799999999999</v>
      </c>
      <c r="AF20" s="32">
        <v>276.35700000000003</v>
      </c>
      <c r="AG20" s="32">
        <v>366.63299999999998</v>
      </c>
      <c r="AH20" s="32">
        <v>336.46300000000002</v>
      </c>
      <c r="AI20" s="32">
        <v>514.72199999999998</v>
      </c>
      <c r="AJ20" s="32">
        <v>284.64600000000002</v>
      </c>
      <c r="AK20" s="32">
        <v>303.96600000000001</v>
      </c>
      <c r="AL20" s="32">
        <v>270.53800000000001</v>
      </c>
      <c r="AM20" s="32">
        <v>262.34877481618923</v>
      </c>
      <c r="AN20" s="32">
        <v>252.37459193589876</v>
      </c>
      <c r="AO20" s="32">
        <v>268.12980137688191</v>
      </c>
      <c r="AP20" s="32">
        <v>279.33517867646088</v>
      </c>
      <c r="AQ20" s="32">
        <v>281.68956660488357</v>
      </c>
      <c r="AR20" s="32">
        <v>285.32332296722916</v>
      </c>
      <c r="AS20" s="32">
        <v>289.51272438449098</v>
      </c>
      <c r="AT20" s="32">
        <v>291.93793376196362</v>
      </c>
      <c r="AU20" s="32">
        <v>292.39506126589993</v>
      </c>
      <c r="AV20" s="32">
        <v>292.80041924457953</v>
      </c>
    </row>
    <row r="21" spans="1:48" x14ac:dyDescent="0.25">
      <c r="A21" s="1"/>
      <c r="B21" s="55" t="s">
        <v>117</v>
      </c>
      <c r="C21" s="56"/>
      <c r="D21" s="32">
        <v>541.29399999999998</v>
      </c>
      <c r="E21" s="32">
        <v>574.08699999999999</v>
      </c>
      <c r="F21" s="32">
        <v>489.39499999999998</v>
      </c>
      <c r="G21" s="32">
        <v>531.75800000000004</v>
      </c>
      <c r="H21" s="32">
        <v>581.89599999999996</v>
      </c>
      <c r="I21" s="32">
        <v>676.30100000000004</v>
      </c>
      <c r="J21" s="32">
        <v>645.45000000000005</v>
      </c>
      <c r="K21" s="32">
        <v>755.45</v>
      </c>
      <c r="L21" s="32">
        <v>826.84799999999996</v>
      </c>
      <c r="M21" s="32">
        <v>876.53200000000004</v>
      </c>
      <c r="N21" s="32">
        <v>817.58500000000004</v>
      </c>
      <c r="O21" s="32">
        <v>909.76800000000003</v>
      </c>
      <c r="P21" s="32">
        <v>878.06100000000004</v>
      </c>
      <c r="Q21" s="32">
        <v>870.2</v>
      </c>
      <c r="R21" s="32">
        <v>988.08699999999999</v>
      </c>
      <c r="S21" s="32">
        <v>941.51800000000003</v>
      </c>
      <c r="T21" s="32">
        <v>1086.825</v>
      </c>
      <c r="U21" s="32">
        <v>1307.2650000000001</v>
      </c>
      <c r="V21" s="32">
        <v>1263.22</v>
      </c>
      <c r="W21" s="32">
        <v>1023.029</v>
      </c>
      <c r="X21" s="32">
        <v>866.54700000000003</v>
      </c>
      <c r="Y21" s="32">
        <v>1015.744</v>
      </c>
      <c r="Z21" s="32">
        <v>1834.7650000000001</v>
      </c>
      <c r="AA21" s="32">
        <v>931.27300000000002</v>
      </c>
      <c r="AB21" s="32">
        <v>1162.9680000000001</v>
      </c>
      <c r="AC21" s="32">
        <v>1388.596</v>
      </c>
      <c r="AD21" s="32">
        <v>1209.6079999999999</v>
      </c>
      <c r="AE21" s="32">
        <v>1310.7360000000001</v>
      </c>
      <c r="AF21" s="32">
        <v>1105.922</v>
      </c>
      <c r="AG21" s="32">
        <v>1434.904</v>
      </c>
      <c r="AH21" s="32">
        <v>1009.006</v>
      </c>
      <c r="AI21" s="32">
        <v>1524.4839999999999</v>
      </c>
      <c r="AJ21" s="32">
        <v>1759.153</v>
      </c>
      <c r="AK21" s="32">
        <v>1515.396</v>
      </c>
      <c r="AL21" s="32">
        <v>1601.777</v>
      </c>
      <c r="AM21" s="32">
        <v>1701.9607540853121</v>
      </c>
      <c r="AN21" s="32">
        <v>1696.2167902909157</v>
      </c>
      <c r="AO21" s="32">
        <v>1744.9727885231855</v>
      </c>
      <c r="AP21" s="32">
        <v>1782.5047526943163</v>
      </c>
      <c r="AQ21" s="32">
        <v>1798.0858709534598</v>
      </c>
      <c r="AR21" s="32">
        <v>1805.3433372435841</v>
      </c>
      <c r="AS21" s="32">
        <v>1812.170495410214</v>
      </c>
      <c r="AT21" s="32">
        <v>1822.0085960977087</v>
      </c>
      <c r="AU21" s="32">
        <v>1835.7809925193399</v>
      </c>
      <c r="AV21" s="32">
        <v>1848.4274406418372</v>
      </c>
    </row>
    <row r="22" spans="1:48" x14ac:dyDescent="0.25">
      <c r="A22" s="1"/>
      <c r="B22" s="58"/>
      <c r="C22" s="56"/>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row>
    <row r="23" spans="1:48" x14ac:dyDescent="0.25">
      <c r="A23" s="1"/>
      <c r="B23" s="53" t="s">
        <v>118</v>
      </c>
      <c r="C23" s="54"/>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row>
    <row r="24" spans="1:48" x14ac:dyDescent="0.25">
      <c r="A24" s="1"/>
      <c r="B24" s="55" t="s">
        <v>119</v>
      </c>
      <c r="C24" s="56"/>
      <c r="D24" s="32">
        <v>204.93799999999999</v>
      </c>
      <c r="E24" s="32">
        <v>179.17599999999999</v>
      </c>
      <c r="F24" s="32">
        <v>185.917</v>
      </c>
      <c r="G24" s="32">
        <v>202.01499999999999</v>
      </c>
      <c r="H24" s="32">
        <v>228.43600000000001</v>
      </c>
      <c r="I24" s="32">
        <v>231.566</v>
      </c>
      <c r="J24" s="32">
        <v>236.08099999999999</v>
      </c>
      <c r="K24" s="32">
        <v>265.42599999999999</v>
      </c>
      <c r="L24" s="32">
        <v>304.02</v>
      </c>
      <c r="M24" s="32">
        <v>282.82499999999999</v>
      </c>
      <c r="N24" s="32">
        <v>308.00700000000001</v>
      </c>
      <c r="O24" s="32">
        <v>338.48399999999998</v>
      </c>
      <c r="P24" s="32">
        <v>328.78</v>
      </c>
      <c r="Q24" s="32">
        <v>338.46899999999999</v>
      </c>
      <c r="R24" s="32">
        <v>390.09800000000001</v>
      </c>
      <c r="S24" s="32">
        <v>354.67099999999999</v>
      </c>
      <c r="T24" s="32">
        <v>381.90199999999999</v>
      </c>
      <c r="U24" s="32">
        <v>518.12900000000002</v>
      </c>
      <c r="V24" s="32">
        <v>537.21699999999998</v>
      </c>
      <c r="W24" s="32">
        <v>448.91800000000001</v>
      </c>
      <c r="X24" s="32">
        <v>406.60300000000001</v>
      </c>
      <c r="Y24" s="32">
        <v>483.73099999999999</v>
      </c>
      <c r="Z24" s="32">
        <v>567.49199999999996</v>
      </c>
      <c r="AA24" s="32">
        <v>485.07600000000002</v>
      </c>
      <c r="AB24" s="32">
        <v>575.86199999999997</v>
      </c>
      <c r="AC24" s="32">
        <v>539.04700000000003</v>
      </c>
      <c r="AD24" s="32">
        <v>620.49300000000005</v>
      </c>
      <c r="AE24" s="32">
        <v>593.98500000000001</v>
      </c>
      <c r="AF24" s="32">
        <v>557.15200000000004</v>
      </c>
      <c r="AG24" s="32">
        <v>751.17600000000004</v>
      </c>
      <c r="AH24" s="32">
        <v>630.90899999999999</v>
      </c>
      <c r="AI24" s="32">
        <v>680.69899999999996</v>
      </c>
      <c r="AJ24" s="32">
        <v>502.82</v>
      </c>
      <c r="AK24" s="32">
        <v>563.96699999999998</v>
      </c>
      <c r="AL24" s="32">
        <v>740.82799999999997</v>
      </c>
      <c r="AM24" s="32">
        <v>756.268265981284</v>
      </c>
      <c r="AN24" s="32">
        <v>806.37647293324392</v>
      </c>
      <c r="AO24" s="32">
        <v>854.40959735036756</v>
      </c>
      <c r="AP24" s="32">
        <v>895.93082210229136</v>
      </c>
      <c r="AQ24" s="32">
        <v>931.71469777028392</v>
      </c>
      <c r="AR24" s="32">
        <v>963.85635356362138</v>
      </c>
      <c r="AS24" s="32">
        <v>995.80525999354325</v>
      </c>
      <c r="AT24" s="32">
        <v>1027.4400156183833</v>
      </c>
      <c r="AU24" s="32">
        <v>1058.9089835795362</v>
      </c>
      <c r="AV24" s="32">
        <v>1090.5233200875321</v>
      </c>
    </row>
    <row r="25" spans="1:48" x14ac:dyDescent="0.25">
      <c r="A25" s="1"/>
      <c r="B25" s="59" t="s">
        <v>120</v>
      </c>
      <c r="C25" s="56"/>
      <c r="D25" s="32">
        <v>15.911</v>
      </c>
      <c r="E25" s="32">
        <v>14.090999999999999</v>
      </c>
      <c r="F25" s="32">
        <v>11.423</v>
      </c>
      <c r="G25" s="32">
        <v>14.14</v>
      </c>
      <c r="H25" s="32">
        <v>8.3149999999999995</v>
      </c>
      <c r="I25" s="32">
        <v>15.91</v>
      </c>
      <c r="J25" s="32">
        <v>9.6839999999999993</v>
      </c>
      <c r="K25" s="32">
        <v>18.356000000000002</v>
      </c>
      <c r="L25" s="32">
        <v>14.275</v>
      </c>
      <c r="M25" s="32">
        <v>21.289000000000001</v>
      </c>
      <c r="N25" s="32">
        <v>24.661999999999999</v>
      </c>
      <c r="O25" s="32">
        <v>19.466000000000001</v>
      </c>
      <c r="P25" s="32">
        <v>18.690000000000001</v>
      </c>
      <c r="Q25" s="32">
        <v>23.356000000000002</v>
      </c>
      <c r="R25" s="32">
        <v>33.573</v>
      </c>
      <c r="S25" s="32">
        <v>32.136000000000003</v>
      </c>
      <c r="T25" s="32">
        <v>22.221</v>
      </c>
      <c r="U25" s="32">
        <v>27.821999999999999</v>
      </c>
      <c r="V25" s="32">
        <v>27.393000000000001</v>
      </c>
      <c r="W25" s="32">
        <v>49.722000000000001</v>
      </c>
      <c r="X25" s="32">
        <v>26.12</v>
      </c>
      <c r="Y25" s="32">
        <v>26.53</v>
      </c>
      <c r="Z25" s="32">
        <v>42.029000000000003</v>
      </c>
      <c r="AA25" s="32">
        <v>60.290999999999997</v>
      </c>
      <c r="AB25" s="32">
        <v>26.091000000000001</v>
      </c>
      <c r="AC25" s="32">
        <v>52.813000000000002</v>
      </c>
      <c r="AD25" s="32">
        <v>35.097000000000001</v>
      </c>
      <c r="AE25" s="32">
        <v>46.636000000000003</v>
      </c>
      <c r="AF25" s="32">
        <v>52.209000000000003</v>
      </c>
      <c r="AG25" s="32">
        <v>71.328999999999994</v>
      </c>
      <c r="AH25" s="32">
        <v>50.152000000000001</v>
      </c>
      <c r="AI25" s="32">
        <v>56.509</v>
      </c>
      <c r="AJ25" s="32">
        <v>19.591999999999999</v>
      </c>
      <c r="AK25" s="32">
        <v>35.987000000000002</v>
      </c>
      <c r="AL25" s="32">
        <v>83.012</v>
      </c>
      <c r="AM25" s="32">
        <v>46.662806845766198</v>
      </c>
      <c r="AN25" s="32">
        <v>49.391804527961199</v>
      </c>
      <c r="AO25" s="32">
        <v>54.775390001167779</v>
      </c>
      <c r="AP25" s="32">
        <v>59.119380325309834</v>
      </c>
      <c r="AQ25" s="32">
        <v>63.418288223026991</v>
      </c>
      <c r="AR25" s="32">
        <v>67.792760170104813</v>
      </c>
      <c r="AS25" s="32">
        <v>72.185478689409521</v>
      </c>
      <c r="AT25" s="32">
        <v>76.472455979602387</v>
      </c>
      <c r="AU25" s="32">
        <v>80.859420486283085</v>
      </c>
      <c r="AV25" s="32">
        <v>85.368239979502576</v>
      </c>
    </row>
    <row r="26" spans="1:48" x14ac:dyDescent="0.25">
      <c r="A26" s="1"/>
      <c r="B26" s="59" t="s">
        <v>121</v>
      </c>
      <c r="C26" s="56"/>
      <c r="D26" s="32">
        <v>189.02699999999999</v>
      </c>
      <c r="E26" s="32">
        <v>165.08500000000001</v>
      </c>
      <c r="F26" s="32">
        <v>174.494</v>
      </c>
      <c r="G26" s="32">
        <v>187.875</v>
      </c>
      <c r="H26" s="32">
        <v>220.12100000000001</v>
      </c>
      <c r="I26" s="32">
        <v>215.65600000000001</v>
      </c>
      <c r="J26" s="32">
        <v>226.39699999999999</v>
      </c>
      <c r="K26" s="32">
        <v>247.07</v>
      </c>
      <c r="L26" s="32">
        <v>289.745</v>
      </c>
      <c r="M26" s="32">
        <v>261.536</v>
      </c>
      <c r="N26" s="32">
        <v>283.34500000000003</v>
      </c>
      <c r="O26" s="32">
        <v>319.01799999999997</v>
      </c>
      <c r="P26" s="32">
        <v>310.08999999999997</v>
      </c>
      <c r="Q26" s="32">
        <v>315.113</v>
      </c>
      <c r="R26" s="32">
        <v>356.52499999999998</v>
      </c>
      <c r="S26" s="32">
        <v>322.53500000000003</v>
      </c>
      <c r="T26" s="32">
        <v>359.68099999999998</v>
      </c>
      <c r="U26" s="32">
        <v>490.30700000000002</v>
      </c>
      <c r="V26" s="32">
        <v>509.82400000000001</v>
      </c>
      <c r="W26" s="32">
        <v>399.19600000000003</v>
      </c>
      <c r="X26" s="32">
        <v>380.48399999999998</v>
      </c>
      <c r="Y26" s="32">
        <v>457.20100000000002</v>
      </c>
      <c r="Z26" s="32">
        <v>525.46299999999997</v>
      </c>
      <c r="AA26" s="32">
        <v>424.78399999999999</v>
      </c>
      <c r="AB26" s="32">
        <v>549.77099999999996</v>
      </c>
      <c r="AC26" s="32">
        <v>486.23399999999998</v>
      </c>
      <c r="AD26" s="32">
        <v>585.39499999999998</v>
      </c>
      <c r="AE26" s="32">
        <v>547.35</v>
      </c>
      <c r="AF26" s="32">
        <v>504.94299999999998</v>
      </c>
      <c r="AG26" s="32">
        <v>679.84799999999996</v>
      </c>
      <c r="AH26" s="32">
        <v>580.75699999999995</v>
      </c>
      <c r="AI26" s="32">
        <v>624.19000000000005</v>
      </c>
      <c r="AJ26" s="32">
        <v>483.22800000000001</v>
      </c>
      <c r="AK26" s="32">
        <v>527.98</v>
      </c>
      <c r="AL26" s="32">
        <v>657.81600000000003</v>
      </c>
      <c r="AM26" s="32">
        <v>709.60545913551778</v>
      </c>
      <c r="AN26" s="32">
        <v>756.98466840528272</v>
      </c>
      <c r="AO26" s="32">
        <v>799.63420734919976</v>
      </c>
      <c r="AP26" s="32">
        <v>836.8114417769815</v>
      </c>
      <c r="AQ26" s="32">
        <v>868.29640954725687</v>
      </c>
      <c r="AR26" s="32">
        <v>896.06359339351661</v>
      </c>
      <c r="AS26" s="32">
        <v>923.61978130413377</v>
      </c>
      <c r="AT26" s="32">
        <v>950.96755963878081</v>
      </c>
      <c r="AU26" s="32">
        <v>978.04956309325314</v>
      </c>
      <c r="AV26" s="32">
        <v>1005.1550801080296</v>
      </c>
    </row>
    <row r="27" spans="1:48" x14ac:dyDescent="0.25">
      <c r="A27" s="1"/>
      <c r="B27" s="58" t="s">
        <v>122</v>
      </c>
      <c r="C27" s="56"/>
      <c r="D27" s="32">
        <v>9.2360000000000184</v>
      </c>
      <c r="E27" s="32">
        <v>9.4380000000000166</v>
      </c>
      <c r="F27" s="32">
        <v>10.936000000000007</v>
      </c>
      <c r="G27" s="32">
        <v>11.398000000000025</v>
      </c>
      <c r="H27" s="32">
        <v>13.352000000000004</v>
      </c>
      <c r="I27" s="32">
        <v>16.917000000000002</v>
      </c>
      <c r="J27" s="32">
        <v>30.859000000000009</v>
      </c>
      <c r="K27" s="32">
        <v>26.408999999999992</v>
      </c>
      <c r="L27" s="32">
        <v>26.958000000000027</v>
      </c>
      <c r="M27" s="32">
        <v>26.307000000000016</v>
      </c>
      <c r="N27" s="32">
        <v>28.254999999999995</v>
      </c>
      <c r="O27" s="32">
        <v>32.701000000000022</v>
      </c>
      <c r="P27" s="32">
        <v>17.55400000000003</v>
      </c>
      <c r="Q27" s="32">
        <v>8.1770000000000209</v>
      </c>
      <c r="R27" s="32">
        <v>10.092999999999961</v>
      </c>
      <c r="S27" s="32">
        <v>19.622000000000014</v>
      </c>
      <c r="T27" s="32">
        <v>4.5640000000000214</v>
      </c>
      <c r="U27" s="32">
        <v>11.495999999999981</v>
      </c>
      <c r="V27" s="32">
        <v>22.783000000000015</v>
      </c>
      <c r="W27" s="32">
        <v>21.081999999999994</v>
      </c>
      <c r="X27" s="32">
        <v>13.396999999999991</v>
      </c>
      <c r="Y27" s="32">
        <v>26.269000000000005</v>
      </c>
      <c r="Z27" s="32">
        <v>22.508000000000038</v>
      </c>
      <c r="AA27" s="32">
        <v>14.923999999999978</v>
      </c>
      <c r="AB27" s="32">
        <v>24.138000000000034</v>
      </c>
      <c r="AC27" s="32">
        <v>40.952999999999975</v>
      </c>
      <c r="AD27" s="32">
        <v>29.506999999999948</v>
      </c>
      <c r="AE27" s="32">
        <v>16.014999999999986</v>
      </c>
      <c r="AF27" s="32">
        <v>2.8479999999999563</v>
      </c>
      <c r="AG27" s="32">
        <v>8.8239999999999554</v>
      </c>
      <c r="AH27" s="32">
        <v>9.0910000000000082</v>
      </c>
      <c r="AI27" s="32">
        <v>19.301000000000045</v>
      </c>
      <c r="AJ27" s="32">
        <v>97.18</v>
      </c>
      <c r="AK27" s="32">
        <v>6.0330000000000155</v>
      </c>
      <c r="AL27" s="32">
        <v>9.1720000000000255</v>
      </c>
      <c r="AM27" s="32">
        <v>8.8499074992536393</v>
      </c>
      <c r="AN27" s="32">
        <v>8.7004063171150214</v>
      </c>
      <c r="AO27" s="32">
        <v>8.6000649488443628</v>
      </c>
      <c r="AP27" s="32">
        <v>8.5326336026913445</v>
      </c>
      <c r="AQ27" s="32">
        <v>8.4508642144672415</v>
      </c>
      <c r="AR27" s="32">
        <v>8.3645661668767026</v>
      </c>
      <c r="AS27" s="32">
        <v>8.3025569181023826</v>
      </c>
      <c r="AT27" s="32">
        <v>8.2638852101170919</v>
      </c>
      <c r="AU27" s="32">
        <v>8.2389396658105678</v>
      </c>
      <c r="AV27" s="32">
        <v>8.223696946765795</v>
      </c>
    </row>
    <row r="28" spans="1:48" x14ac:dyDescent="0.25">
      <c r="A28" s="1"/>
      <c r="B28" s="58"/>
      <c r="C28" s="56"/>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row>
    <row r="29" spans="1:48" x14ac:dyDescent="0.25">
      <c r="A29" s="1"/>
      <c r="B29" s="53" t="s">
        <v>123</v>
      </c>
      <c r="C29" s="54"/>
      <c r="D29" s="32">
        <v>539.55399999999997</v>
      </c>
      <c r="E29" s="32">
        <v>490.3</v>
      </c>
      <c r="F29" s="32">
        <v>471.21</v>
      </c>
      <c r="G29" s="32">
        <v>448.17899999999997</v>
      </c>
      <c r="H29" s="32">
        <v>485.637</v>
      </c>
      <c r="I29" s="32">
        <v>523.20100000000002</v>
      </c>
      <c r="J29" s="32">
        <v>546.86300000000006</v>
      </c>
      <c r="K29" s="32">
        <v>553.625</v>
      </c>
      <c r="L29" s="32">
        <v>560.01099999999997</v>
      </c>
      <c r="M29" s="32">
        <v>566.55899999999997</v>
      </c>
      <c r="N29" s="32">
        <v>589.07799999999997</v>
      </c>
      <c r="O29" s="32">
        <v>531.81299999999999</v>
      </c>
      <c r="P29" s="32">
        <v>500.02600000000001</v>
      </c>
      <c r="Q29" s="32">
        <v>429.39</v>
      </c>
      <c r="R29" s="32">
        <v>419.02100000000002</v>
      </c>
      <c r="S29" s="32">
        <v>496.78899999999999</v>
      </c>
      <c r="T29" s="32">
        <v>563.47900000000004</v>
      </c>
      <c r="U29" s="32">
        <v>591.20299999999997</v>
      </c>
      <c r="V29" s="32">
        <v>653.00300000000004</v>
      </c>
      <c r="W29" s="32">
        <v>685.01400000000001</v>
      </c>
      <c r="X29" s="32">
        <v>649.55499999999995</v>
      </c>
      <c r="Y29" s="32">
        <v>609.05100000000004</v>
      </c>
      <c r="Z29" s="32">
        <v>618.23199999999997</v>
      </c>
      <c r="AA29" s="32">
        <v>545.45500000000004</v>
      </c>
      <c r="AB29" s="32">
        <v>576.89599999999996</v>
      </c>
      <c r="AC29" s="32">
        <v>603.745</v>
      </c>
      <c r="AD29" s="32">
        <v>635.07899999999995</v>
      </c>
      <c r="AE29" s="32">
        <v>706.86099999999999</v>
      </c>
      <c r="AF29" s="32">
        <v>785.28599999999994</v>
      </c>
      <c r="AG29" s="32">
        <v>782.75599999999997</v>
      </c>
      <c r="AH29" s="32">
        <v>726.90099999999995</v>
      </c>
      <c r="AI29" s="32">
        <v>722.54200000000003</v>
      </c>
      <c r="AJ29" s="32">
        <v>915.69799999999998</v>
      </c>
      <c r="AK29" s="32">
        <v>1085.106</v>
      </c>
      <c r="AL29" s="32">
        <v>1196.7750000000001</v>
      </c>
      <c r="AM29" s="32">
        <v>1149.2620613333524</v>
      </c>
      <c r="AN29" s="32">
        <v>1115.5317872725648</v>
      </c>
      <c r="AO29" s="32">
        <v>1088.7124333628094</v>
      </c>
      <c r="AP29" s="32">
        <v>1102.2527785177731</v>
      </c>
      <c r="AQ29" s="32">
        <v>1116.125570128524</v>
      </c>
      <c r="AR29" s="32">
        <v>1114.4868204645272</v>
      </c>
      <c r="AS29" s="32">
        <v>1115.3785560605343</v>
      </c>
      <c r="AT29" s="32">
        <v>1116.7548283272204</v>
      </c>
      <c r="AU29" s="32">
        <v>1118.3703731702021</v>
      </c>
      <c r="AV29" s="32">
        <v>1120.0123573261631</v>
      </c>
    </row>
    <row r="30" spans="1:48" x14ac:dyDescent="0.25">
      <c r="A30" s="1"/>
      <c r="B30" s="58" t="s">
        <v>124</v>
      </c>
      <c r="C30" s="56"/>
      <c r="D30" s="32">
        <v>313.654</v>
      </c>
      <c r="E30" s="32">
        <v>289.94400000000002</v>
      </c>
      <c r="F30" s="32">
        <v>262.94400000000002</v>
      </c>
      <c r="G30" s="32">
        <v>263.851</v>
      </c>
      <c r="H30" s="32">
        <v>292.16500000000002</v>
      </c>
      <c r="I30" s="32">
        <v>322.05700000000002</v>
      </c>
      <c r="J30" s="32">
        <v>336.11</v>
      </c>
      <c r="K30" s="32">
        <v>342.20600000000002</v>
      </c>
      <c r="L30" s="32">
        <v>344.52100000000002</v>
      </c>
      <c r="M30" s="32">
        <v>344.05799999999999</v>
      </c>
      <c r="N30" s="32">
        <v>348.84699999999998</v>
      </c>
      <c r="O30" s="32">
        <v>307.58699999999999</v>
      </c>
      <c r="P30" s="32">
        <v>275.38</v>
      </c>
      <c r="Q30" s="32">
        <v>227.583</v>
      </c>
      <c r="R30" s="32">
        <v>220.54900000000001</v>
      </c>
      <c r="S30" s="32">
        <v>272.29899999999998</v>
      </c>
      <c r="T30" s="32">
        <v>305.19200000000001</v>
      </c>
      <c r="U30" s="32">
        <v>324.053</v>
      </c>
      <c r="V30" s="32">
        <v>345.50400000000002</v>
      </c>
      <c r="W30" s="32">
        <v>357.08300000000003</v>
      </c>
      <c r="X30" s="32">
        <v>324.80200000000002</v>
      </c>
      <c r="Y30" s="32">
        <v>280.10000000000002</v>
      </c>
      <c r="Z30" s="32">
        <v>311.44799999999998</v>
      </c>
      <c r="AA30" s="32">
        <v>259.65899999999999</v>
      </c>
      <c r="AB30" s="32">
        <v>274.839</v>
      </c>
      <c r="AC30" s="32">
        <v>294.85000000000002</v>
      </c>
      <c r="AD30" s="32">
        <v>299.822</v>
      </c>
      <c r="AE30" s="32">
        <v>323.42899999999997</v>
      </c>
      <c r="AF30" s="32">
        <v>362.20499999999998</v>
      </c>
      <c r="AG30" s="32">
        <v>353.315</v>
      </c>
      <c r="AH30" s="32">
        <v>314.16000000000003</v>
      </c>
      <c r="AI30" s="32">
        <v>289.238</v>
      </c>
      <c r="AJ30" s="32">
        <v>362.49900000000002</v>
      </c>
      <c r="AK30" s="32">
        <v>475.04500000000002</v>
      </c>
      <c r="AL30" s="32">
        <v>514.351</v>
      </c>
      <c r="AM30" s="32">
        <v>465.83006853335257</v>
      </c>
      <c r="AN30" s="32">
        <v>457.53385405781154</v>
      </c>
      <c r="AO30" s="32">
        <v>454.8021153969936</v>
      </c>
      <c r="AP30" s="32">
        <v>471.466554152963</v>
      </c>
      <c r="AQ30" s="32">
        <v>480.96365088444014</v>
      </c>
      <c r="AR30" s="32">
        <v>478.51426735135146</v>
      </c>
      <c r="AS30" s="32">
        <v>478.98626142096612</v>
      </c>
      <c r="AT30" s="32">
        <v>480.22691125356624</v>
      </c>
      <c r="AU30" s="32">
        <v>481.71100015475093</v>
      </c>
      <c r="AV30" s="32">
        <v>483.22392272501713</v>
      </c>
    </row>
    <row r="31" spans="1:48" x14ac:dyDescent="0.25">
      <c r="A31" s="1"/>
      <c r="B31" s="58" t="s">
        <v>125</v>
      </c>
      <c r="C31" s="56"/>
      <c r="D31" s="32">
        <v>225.9</v>
      </c>
      <c r="E31" s="32">
        <v>200.35599999999999</v>
      </c>
      <c r="F31" s="32">
        <v>208.26599999999999</v>
      </c>
      <c r="G31" s="32">
        <v>184.328</v>
      </c>
      <c r="H31" s="32">
        <v>193.47200000000001</v>
      </c>
      <c r="I31" s="32">
        <v>201.14400000000001</v>
      </c>
      <c r="J31" s="32">
        <v>210.75299999999999</v>
      </c>
      <c r="K31" s="32">
        <v>211.41900000000001</v>
      </c>
      <c r="L31" s="32">
        <v>215.49</v>
      </c>
      <c r="M31" s="32">
        <v>222.501</v>
      </c>
      <c r="N31" s="32">
        <v>240.23099999999999</v>
      </c>
      <c r="O31" s="32">
        <v>224.226</v>
      </c>
      <c r="P31" s="32">
        <v>224.64599999999999</v>
      </c>
      <c r="Q31" s="32">
        <v>201.80699999999999</v>
      </c>
      <c r="R31" s="32">
        <v>198.47200000000001</v>
      </c>
      <c r="S31" s="32">
        <v>224.49</v>
      </c>
      <c r="T31" s="32">
        <v>258.28699999999998</v>
      </c>
      <c r="U31" s="32">
        <v>267.14999999999998</v>
      </c>
      <c r="V31" s="32">
        <v>307.49900000000002</v>
      </c>
      <c r="W31" s="32">
        <v>327.93099999999998</v>
      </c>
      <c r="X31" s="32">
        <v>324.75299999999999</v>
      </c>
      <c r="Y31" s="32">
        <v>328.95100000000002</v>
      </c>
      <c r="Z31" s="32">
        <v>306.78399999999999</v>
      </c>
      <c r="AA31" s="32">
        <v>285.79599999999999</v>
      </c>
      <c r="AB31" s="32">
        <v>302.05700000000002</v>
      </c>
      <c r="AC31" s="32">
        <v>308.89499999999998</v>
      </c>
      <c r="AD31" s="32">
        <v>335.25700000000001</v>
      </c>
      <c r="AE31" s="32">
        <v>383.43200000000002</v>
      </c>
      <c r="AF31" s="32">
        <v>423.08100000000002</v>
      </c>
      <c r="AG31" s="32">
        <v>429.44099999999997</v>
      </c>
      <c r="AH31" s="32">
        <v>412.74099999999999</v>
      </c>
      <c r="AI31" s="32">
        <v>433.30399999999997</v>
      </c>
      <c r="AJ31" s="32">
        <v>553.19799999999998</v>
      </c>
      <c r="AK31" s="32">
        <v>610.06100000000004</v>
      </c>
      <c r="AL31" s="32">
        <v>682.42399999999998</v>
      </c>
      <c r="AM31" s="32">
        <v>683.43199279999999</v>
      </c>
      <c r="AN31" s="32">
        <v>657.99793321475329</v>
      </c>
      <c r="AO31" s="32">
        <v>633.91031796581592</v>
      </c>
      <c r="AP31" s="32">
        <v>630.7862243648101</v>
      </c>
      <c r="AQ31" s="32">
        <v>635.16191924408395</v>
      </c>
      <c r="AR31" s="32">
        <v>635.97255311317565</v>
      </c>
      <c r="AS31" s="32">
        <v>636.39229463956815</v>
      </c>
      <c r="AT31" s="32">
        <v>636.52791707365407</v>
      </c>
      <c r="AU31" s="32">
        <v>636.65937301545114</v>
      </c>
      <c r="AV31" s="32">
        <v>636.78843460114592</v>
      </c>
    </row>
    <row r="32" spans="1:48" x14ac:dyDescent="0.25">
      <c r="A32" s="1"/>
      <c r="B32" s="58"/>
      <c r="C32" s="56"/>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row>
    <row r="33" spans="1:48" x14ac:dyDescent="0.25">
      <c r="A33" s="1"/>
      <c r="B33" s="53" t="s">
        <v>126</v>
      </c>
      <c r="C33" s="54"/>
      <c r="D33" s="32">
        <v>1362.0889999999999</v>
      </c>
      <c r="E33" s="32">
        <v>1289.5039999999999</v>
      </c>
      <c r="F33" s="32">
        <v>1368.3589999999999</v>
      </c>
      <c r="G33" s="32">
        <v>1381.1489999999999</v>
      </c>
      <c r="H33" s="32">
        <v>1379.482</v>
      </c>
      <c r="I33" s="32">
        <v>1398.056</v>
      </c>
      <c r="J33" s="32">
        <v>1496.4190000000001</v>
      </c>
      <c r="K33" s="32">
        <v>1779.4659999999999</v>
      </c>
      <c r="L33" s="32">
        <v>1483.547</v>
      </c>
      <c r="M33" s="32">
        <v>1531.4259999999999</v>
      </c>
      <c r="N33" s="32">
        <v>1491.942</v>
      </c>
      <c r="O33" s="32">
        <v>1468.7270000000001</v>
      </c>
      <c r="P33" s="32">
        <v>1413.654</v>
      </c>
      <c r="Q33" s="32">
        <v>1585.73</v>
      </c>
      <c r="R33" s="32">
        <v>1488.19</v>
      </c>
      <c r="S33" s="32">
        <v>1572.2449999999999</v>
      </c>
      <c r="T33" s="32">
        <v>1583.394</v>
      </c>
      <c r="U33" s="32">
        <v>1714.3789999999999</v>
      </c>
      <c r="V33" s="32">
        <v>1642.991</v>
      </c>
      <c r="W33" s="32">
        <v>1651.415</v>
      </c>
      <c r="X33" s="32">
        <v>1863.2470000000001</v>
      </c>
      <c r="Y33" s="32">
        <v>1750.473</v>
      </c>
      <c r="Z33" s="32">
        <v>2772.5380000000005</v>
      </c>
      <c r="AA33" s="32">
        <v>2729.8119999999999</v>
      </c>
      <c r="AB33" s="32">
        <v>3229.982</v>
      </c>
      <c r="AC33" s="32">
        <v>2934.7370000000001</v>
      </c>
      <c r="AD33" s="32">
        <v>3140.5859999999998</v>
      </c>
      <c r="AE33" s="32">
        <v>2644.3509999999997</v>
      </c>
      <c r="AF33" s="32">
        <v>2321.9830000000002</v>
      </c>
      <c r="AG33" s="32">
        <v>2562.1660000000002</v>
      </c>
      <c r="AH33" s="32">
        <v>2375.7579999999998</v>
      </c>
      <c r="AI33" s="32">
        <v>3022.6170000000002</v>
      </c>
      <c r="AJ33" s="32">
        <v>2340.7759999999998</v>
      </c>
      <c r="AK33" s="32">
        <v>2433.12</v>
      </c>
      <c r="AL33" s="32">
        <v>2277.3670000000002</v>
      </c>
      <c r="AM33" s="32">
        <v>2211.1889909151178</v>
      </c>
      <c r="AN33" s="32">
        <v>2208.9090536615417</v>
      </c>
      <c r="AO33" s="32">
        <v>2166.5512070944469</v>
      </c>
      <c r="AP33" s="32">
        <v>2151.7618556885109</v>
      </c>
      <c r="AQ33" s="32">
        <v>2145.9970283439548</v>
      </c>
      <c r="AR33" s="32">
        <v>2154.1965677338608</v>
      </c>
      <c r="AS33" s="32">
        <v>2163.6845055469621</v>
      </c>
      <c r="AT33" s="32">
        <v>2168.7119755984036</v>
      </c>
      <c r="AU33" s="32">
        <v>2176.4957029032776</v>
      </c>
      <c r="AV33" s="32">
        <v>2183.928370198495</v>
      </c>
    </row>
    <row r="34" spans="1:48" x14ac:dyDescent="0.25">
      <c r="A34" s="1"/>
      <c r="B34" s="58" t="s">
        <v>127</v>
      </c>
      <c r="C34" s="56"/>
      <c r="D34" s="32">
        <v>473.411</v>
      </c>
      <c r="E34" s="32">
        <v>406.65</v>
      </c>
      <c r="F34" s="32">
        <v>458.93200000000002</v>
      </c>
      <c r="G34" s="32">
        <v>537.17200000000003</v>
      </c>
      <c r="H34" s="32">
        <v>518.21299999999997</v>
      </c>
      <c r="I34" s="32">
        <v>517.72799999999995</v>
      </c>
      <c r="J34" s="32">
        <v>623.95600000000002</v>
      </c>
      <c r="K34" s="32">
        <v>884.97900000000004</v>
      </c>
      <c r="L34" s="32">
        <v>574.18399999999997</v>
      </c>
      <c r="M34" s="32">
        <v>613.94600000000003</v>
      </c>
      <c r="N34" s="32">
        <v>550.50300000000004</v>
      </c>
      <c r="O34" s="32">
        <v>495.673</v>
      </c>
      <c r="P34" s="32">
        <v>416.625</v>
      </c>
      <c r="Q34" s="32">
        <v>655.76300000000003</v>
      </c>
      <c r="R34" s="32">
        <v>452.41300000000001</v>
      </c>
      <c r="S34" s="32">
        <v>423.60599999999999</v>
      </c>
      <c r="T34" s="32">
        <v>381.24099999999999</v>
      </c>
      <c r="U34" s="32">
        <v>456.91899999999998</v>
      </c>
      <c r="V34" s="32">
        <v>604.73</v>
      </c>
      <c r="W34" s="32">
        <v>617.12</v>
      </c>
      <c r="X34" s="32">
        <v>775.56500000000005</v>
      </c>
      <c r="Y34" s="32">
        <v>688.76</v>
      </c>
      <c r="Z34" s="32">
        <v>1007.884</v>
      </c>
      <c r="AA34" s="32">
        <v>791.49199999999996</v>
      </c>
      <c r="AB34" s="32">
        <v>942.30899999999997</v>
      </c>
      <c r="AC34" s="32">
        <v>770.51099999999997</v>
      </c>
      <c r="AD34" s="32">
        <v>919.279</v>
      </c>
      <c r="AE34" s="32">
        <v>691.11</v>
      </c>
      <c r="AF34" s="32">
        <v>716.42200000000003</v>
      </c>
      <c r="AG34" s="32">
        <v>944.07600000000002</v>
      </c>
      <c r="AH34" s="32">
        <v>778.79899999999998</v>
      </c>
      <c r="AI34" s="32">
        <v>1486.5219999999999</v>
      </c>
      <c r="AJ34" s="32">
        <v>562.16200000000003</v>
      </c>
      <c r="AK34" s="32">
        <v>615.20699999999999</v>
      </c>
      <c r="AL34" s="32">
        <v>609.36500000000001</v>
      </c>
      <c r="AM34" s="32">
        <v>586.80570958620706</v>
      </c>
      <c r="AN34" s="32">
        <v>567.25048217241704</v>
      </c>
      <c r="AO34" s="32">
        <v>555.76559377536887</v>
      </c>
      <c r="AP34" s="32">
        <v>549.47712393177812</v>
      </c>
      <c r="AQ34" s="32">
        <v>544.78924800242658</v>
      </c>
      <c r="AR34" s="32">
        <v>541.96827041415349</v>
      </c>
      <c r="AS34" s="32">
        <v>540.50105833120335</v>
      </c>
      <c r="AT34" s="32">
        <v>539.40343900012556</v>
      </c>
      <c r="AU34" s="32">
        <v>538.61009759932585</v>
      </c>
      <c r="AV34" s="32">
        <v>537.98571123292834</v>
      </c>
    </row>
    <row r="35" spans="1:48" x14ac:dyDescent="0.25">
      <c r="A35" s="1"/>
      <c r="B35" s="57" t="s">
        <v>128</v>
      </c>
      <c r="C35" s="56"/>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60.491999999999997</v>
      </c>
      <c r="W35" s="32">
        <v>61.731999999999999</v>
      </c>
      <c r="X35" s="32">
        <v>77.581000000000003</v>
      </c>
      <c r="Y35" s="32">
        <v>68.897999999999996</v>
      </c>
      <c r="Z35" s="32">
        <v>100.82</v>
      </c>
      <c r="AA35" s="32">
        <v>79.174000000000007</v>
      </c>
      <c r="AB35" s="32">
        <v>234.554</v>
      </c>
      <c r="AC35" s="32">
        <v>191.791</v>
      </c>
      <c r="AD35" s="32">
        <v>228.821</v>
      </c>
      <c r="AE35" s="32">
        <v>172.02699999999999</v>
      </c>
      <c r="AF35" s="32">
        <v>178.327</v>
      </c>
      <c r="AG35" s="32">
        <v>234.994</v>
      </c>
      <c r="AH35" s="32">
        <v>193.85400000000001</v>
      </c>
      <c r="AI35" s="32">
        <v>370.01600000000002</v>
      </c>
      <c r="AJ35" s="32">
        <v>139.93</v>
      </c>
      <c r="AK35" s="32">
        <v>153.13399999999999</v>
      </c>
      <c r="AL35" s="32">
        <v>151.679</v>
      </c>
      <c r="AM35" s="32">
        <v>145.4816591264368</v>
      </c>
      <c r="AN35" s="32">
        <v>139.66636649167262</v>
      </c>
      <c r="AO35" s="32">
        <v>135.78232772145768</v>
      </c>
      <c r="AP35" s="32">
        <v>133.25899724748183</v>
      </c>
      <c r="AQ35" s="32">
        <v>131.233561372872</v>
      </c>
      <c r="AR35" s="32">
        <v>129.79177359142122</v>
      </c>
      <c r="AS35" s="32">
        <v>128.81160081769562</v>
      </c>
      <c r="AT35" s="32">
        <v>128.03454735149521</v>
      </c>
      <c r="AU35" s="32">
        <v>127.42658429161969</v>
      </c>
      <c r="AV35" s="32">
        <v>126.93789221264396</v>
      </c>
    </row>
    <row r="36" spans="1:48" x14ac:dyDescent="0.25">
      <c r="A36" s="1"/>
      <c r="B36" s="57" t="s">
        <v>129</v>
      </c>
      <c r="C36" s="56"/>
      <c r="D36" s="32">
        <v>394.57499999999999</v>
      </c>
      <c r="E36" s="32">
        <v>343.01100000000002</v>
      </c>
      <c r="F36" s="32">
        <v>388.50400000000002</v>
      </c>
      <c r="G36" s="32">
        <v>459.13200000000001</v>
      </c>
      <c r="H36" s="32">
        <v>448.28100000000001</v>
      </c>
      <c r="I36" s="32">
        <v>452.12599999999998</v>
      </c>
      <c r="J36" s="32">
        <v>547.96299999999997</v>
      </c>
      <c r="K36" s="32">
        <v>783.56299999999999</v>
      </c>
      <c r="L36" s="32">
        <v>520.81399999999996</v>
      </c>
      <c r="M36" s="32">
        <v>533.39599999999996</v>
      </c>
      <c r="N36" s="32">
        <v>499.54399999999998</v>
      </c>
      <c r="O36" s="32">
        <v>472.52699999999999</v>
      </c>
      <c r="P36" s="32">
        <v>376.10599999999999</v>
      </c>
      <c r="Q36" s="32">
        <v>562.28499999999997</v>
      </c>
      <c r="R36" s="32">
        <v>415.09199999999998</v>
      </c>
      <c r="S36" s="32">
        <v>377.24799999999999</v>
      </c>
      <c r="T36" s="32">
        <v>332.90800000000002</v>
      </c>
      <c r="U36" s="32">
        <v>397.916</v>
      </c>
      <c r="V36" s="32">
        <v>544.23699999999997</v>
      </c>
      <c r="W36" s="32">
        <v>555.38900000000001</v>
      </c>
      <c r="X36" s="32">
        <v>697.98299999999995</v>
      </c>
      <c r="Y36" s="32">
        <v>619.86199999999997</v>
      </c>
      <c r="Z36" s="32">
        <v>907.06299999999999</v>
      </c>
      <c r="AA36" s="32">
        <v>712.31700000000001</v>
      </c>
      <c r="AB36" s="32">
        <v>707.755</v>
      </c>
      <c r="AC36" s="32">
        <v>578.72</v>
      </c>
      <c r="AD36" s="32">
        <v>690.45799999999997</v>
      </c>
      <c r="AE36" s="32">
        <v>519.08299999999997</v>
      </c>
      <c r="AF36" s="32">
        <v>538.09500000000003</v>
      </c>
      <c r="AG36" s="32">
        <v>709.08299999999997</v>
      </c>
      <c r="AH36" s="32">
        <v>584.94500000000005</v>
      </c>
      <c r="AI36" s="32">
        <v>1116.5060000000001</v>
      </c>
      <c r="AJ36" s="32">
        <v>422.23200000000003</v>
      </c>
      <c r="AK36" s="32">
        <v>462.07299999999998</v>
      </c>
      <c r="AL36" s="32">
        <v>457.685</v>
      </c>
      <c r="AM36" s="32">
        <v>441.32405045977026</v>
      </c>
      <c r="AN36" s="32">
        <v>427.58411568074445</v>
      </c>
      <c r="AO36" s="32">
        <v>419.98326605391122</v>
      </c>
      <c r="AP36" s="32">
        <v>416.21812668429635</v>
      </c>
      <c r="AQ36" s="32">
        <v>413.5556866295546</v>
      </c>
      <c r="AR36" s="32">
        <v>412.1764968227323</v>
      </c>
      <c r="AS36" s="32">
        <v>411.68945751350776</v>
      </c>
      <c r="AT36" s="32">
        <v>411.36889164863038</v>
      </c>
      <c r="AU36" s="32">
        <v>411.18351330770616</v>
      </c>
      <c r="AV36" s="32">
        <v>411.04781902028441</v>
      </c>
    </row>
    <row r="37" spans="1:48" x14ac:dyDescent="0.25">
      <c r="A37" s="1"/>
      <c r="B37" s="58" t="s">
        <v>130</v>
      </c>
      <c r="C37" s="56"/>
      <c r="D37" s="32">
        <v>244.31100000000001</v>
      </c>
      <c r="E37" s="32">
        <v>237.773</v>
      </c>
      <c r="F37" s="32">
        <v>279.79500000000002</v>
      </c>
      <c r="G37" s="32">
        <v>240.56200000000001</v>
      </c>
      <c r="H37" s="32">
        <v>242.90700000000001</v>
      </c>
      <c r="I37" s="32">
        <v>245.26499999999999</v>
      </c>
      <c r="J37" s="32">
        <v>239.108</v>
      </c>
      <c r="K37" s="32">
        <v>241.13399999999999</v>
      </c>
      <c r="L37" s="32">
        <v>250.661</v>
      </c>
      <c r="M37" s="32">
        <v>258.40199999999999</v>
      </c>
      <c r="N37" s="32">
        <v>276.36799999999999</v>
      </c>
      <c r="O37" s="32">
        <v>293.661</v>
      </c>
      <c r="P37" s="32">
        <v>309.108</v>
      </c>
      <c r="Q37" s="32">
        <v>232.40600000000001</v>
      </c>
      <c r="R37" s="32">
        <v>285.11500000000001</v>
      </c>
      <c r="S37" s="32">
        <v>341.21199999999999</v>
      </c>
      <c r="T37" s="32">
        <v>363.01100000000002</v>
      </c>
      <c r="U37" s="32">
        <v>404.61099999999999</v>
      </c>
      <c r="V37" s="32">
        <v>432.36200000000002</v>
      </c>
      <c r="W37" s="32">
        <v>425.20699999999999</v>
      </c>
      <c r="X37" s="32">
        <v>506.17399999999998</v>
      </c>
      <c r="Y37" s="32">
        <v>439.09899999999999</v>
      </c>
      <c r="Z37" s="32">
        <v>519.27300000000002</v>
      </c>
      <c r="AA37" s="32">
        <v>559.779</v>
      </c>
      <c r="AB37" s="32">
        <v>503.59500000000003</v>
      </c>
      <c r="AC37" s="32">
        <v>631.88599999999997</v>
      </c>
      <c r="AD37" s="32">
        <v>593.28300000000002</v>
      </c>
      <c r="AE37" s="32">
        <v>653.00099999999998</v>
      </c>
      <c r="AF37" s="32">
        <v>512.70000000000005</v>
      </c>
      <c r="AG37" s="32">
        <v>587.41800000000001</v>
      </c>
      <c r="AH37" s="32">
        <v>544.88699999999994</v>
      </c>
      <c r="AI37" s="32">
        <v>598.38</v>
      </c>
      <c r="AJ37" s="32">
        <v>554.66999999999996</v>
      </c>
      <c r="AK37" s="32">
        <v>600.83500000000004</v>
      </c>
      <c r="AL37" s="32">
        <v>723.95600000000002</v>
      </c>
      <c r="AM37" s="32">
        <v>759.77355058348519</v>
      </c>
      <c r="AN37" s="32">
        <v>772.73995346851086</v>
      </c>
      <c r="AO37" s="32">
        <v>739.17869609291949</v>
      </c>
      <c r="AP37" s="32">
        <v>712.63518353039547</v>
      </c>
      <c r="AQ37" s="32">
        <v>703.26948771647756</v>
      </c>
      <c r="AR37" s="32">
        <v>708.23009427357886</v>
      </c>
      <c r="AS37" s="32">
        <v>711.91933639819297</v>
      </c>
      <c r="AT37" s="32">
        <v>710.64371650479723</v>
      </c>
      <c r="AU37" s="32">
        <v>712.51887813233986</v>
      </c>
      <c r="AV37" s="32">
        <v>714.87424887756299</v>
      </c>
    </row>
    <row r="38" spans="1:48" x14ac:dyDescent="0.25">
      <c r="A38" s="1"/>
      <c r="B38" s="58" t="s">
        <v>131</v>
      </c>
      <c r="C38" s="56"/>
      <c r="D38" s="32">
        <v>644.36699999999996</v>
      </c>
      <c r="E38" s="32">
        <v>645.08100000000002</v>
      </c>
      <c r="F38" s="32">
        <v>629.63199999999995</v>
      </c>
      <c r="G38" s="32">
        <v>603.41499999999996</v>
      </c>
      <c r="H38" s="32">
        <v>618.36199999999997</v>
      </c>
      <c r="I38" s="32">
        <v>635.06299999999999</v>
      </c>
      <c r="J38" s="32">
        <v>633.35500000000002</v>
      </c>
      <c r="K38" s="32">
        <v>653.35299999999995</v>
      </c>
      <c r="L38" s="32">
        <v>658.702</v>
      </c>
      <c r="M38" s="32">
        <v>659.07799999999997</v>
      </c>
      <c r="N38" s="32">
        <v>665.07100000000003</v>
      </c>
      <c r="O38" s="32">
        <v>679.39300000000003</v>
      </c>
      <c r="P38" s="32">
        <v>687.92100000000005</v>
      </c>
      <c r="Q38" s="32">
        <v>697.56100000000004</v>
      </c>
      <c r="R38" s="32">
        <v>750.66200000000003</v>
      </c>
      <c r="S38" s="32">
        <v>807.42700000000002</v>
      </c>
      <c r="T38" s="32">
        <v>839.14200000000005</v>
      </c>
      <c r="U38" s="32">
        <v>852.84900000000005</v>
      </c>
      <c r="V38" s="32">
        <v>605.899</v>
      </c>
      <c r="W38" s="32">
        <v>609.08799999999997</v>
      </c>
      <c r="X38" s="32">
        <v>581.50800000000004</v>
      </c>
      <c r="Y38" s="32">
        <v>622.61400000000003</v>
      </c>
      <c r="Z38" s="32">
        <v>1245.3810000000001</v>
      </c>
      <c r="AA38" s="32">
        <v>1378.5409999999999</v>
      </c>
      <c r="AB38" s="32">
        <v>1784.078</v>
      </c>
      <c r="AC38" s="32">
        <v>1532.34</v>
      </c>
      <c r="AD38" s="32">
        <v>1628.0239999999999</v>
      </c>
      <c r="AE38" s="32">
        <v>1300.24</v>
      </c>
      <c r="AF38" s="32">
        <v>1092.8610000000001</v>
      </c>
      <c r="AG38" s="32">
        <v>1030.672</v>
      </c>
      <c r="AH38" s="32">
        <v>1052.0719999999999</v>
      </c>
      <c r="AI38" s="32">
        <v>937.71500000000003</v>
      </c>
      <c r="AJ38" s="32">
        <v>1223.944</v>
      </c>
      <c r="AK38" s="32">
        <v>1217.078</v>
      </c>
      <c r="AL38" s="32">
        <v>944.04600000000005</v>
      </c>
      <c r="AM38" s="32">
        <v>864.60973074542562</v>
      </c>
      <c r="AN38" s="32">
        <v>868.91861802061385</v>
      </c>
      <c r="AO38" s="32">
        <v>871.60691722615888</v>
      </c>
      <c r="AP38" s="32">
        <v>889.64954822633695</v>
      </c>
      <c r="AQ38" s="32">
        <v>897.93829262505051</v>
      </c>
      <c r="AR38" s="32">
        <v>903.99820304612831</v>
      </c>
      <c r="AS38" s="32">
        <v>911.26411081756578</v>
      </c>
      <c r="AT38" s="32">
        <v>918.66482009348078</v>
      </c>
      <c r="AU38" s="32">
        <v>925.36672717161196</v>
      </c>
      <c r="AV38" s="32">
        <v>931.0684100880037</v>
      </c>
    </row>
    <row r="39" spans="1:48" x14ac:dyDescent="0.25">
      <c r="A39" s="1"/>
      <c r="B39" s="58"/>
      <c r="C39" s="56"/>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row>
    <row r="40" spans="1:48" x14ac:dyDescent="0.25">
      <c r="A40" s="1"/>
      <c r="B40" s="53" t="s">
        <v>4</v>
      </c>
      <c r="C40" s="54"/>
      <c r="D40" s="32">
        <v>6983.93</v>
      </c>
      <c r="E40" s="32">
        <v>6737.39</v>
      </c>
      <c r="F40" s="32">
        <v>6849.0060000000003</v>
      </c>
      <c r="G40" s="32">
        <v>6951.9160000000002</v>
      </c>
      <c r="H40" s="32">
        <v>7117.9129999999996</v>
      </c>
      <c r="I40" s="32">
        <v>7345.5050000000001</v>
      </c>
      <c r="J40" s="32">
        <v>7575.3940000000002</v>
      </c>
      <c r="K40" s="32">
        <v>8362.6389999999992</v>
      </c>
      <c r="L40" s="32">
        <v>7990.2759999999998</v>
      </c>
      <c r="M40" s="32">
        <v>8254.7270000000008</v>
      </c>
      <c r="N40" s="32">
        <v>8838.7999999999993</v>
      </c>
      <c r="O40" s="32">
        <v>8869.7870000000003</v>
      </c>
      <c r="P40" s="32">
        <v>8479.2880000000005</v>
      </c>
      <c r="Q40" s="32">
        <v>9203.8520000000008</v>
      </c>
      <c r="R40" s="32">
        <v>9455.7279999999992</v>
      </c>
      <c r="S40" s="32">
        <v>9804.1790000000001</v>
      </c>
      <c r="T40" s="32">
        <v>10565.288</v>
      </c>
      <c r="U40" s="32">
        <v>12671.736000000001</v>
      </c>
      <c r="V40" s="32">
        <v>12218.782999999999</v>
      </c>
      <c r="W40" s="32">
        <v>11225.571</v>
      </c>
      <c r="X40" s="32">
        <v>12014.981</v>
      </c>
      <c r="Y40" s="32">
        <v>12189.200999999999</v>
      </c>
      <c r="Z40" s="32">
        <v>16370.574000000001</v>
      </c>
      <c r="AA40" s="32">
        <v>13529.766</v>
      </c>
      <c r="AB40" s="32">
        <v>16454.483</v>
      </c>
      <c r="AC40" s="32">
        <v>16935.11</v>
      </c>
      <c r="AD40" s="32">
        <v>14987.74</v>
      </c>
      <c r="AE40" s="32">
        <v>15904.957</v>
      </c>
      <c r="AF40" s="32">
        <v>15335.52</v>
      </c>
      <c r="AG40" s="32">
        <v>17161.725999999999</v>
      </c>
      <c r="AH40" s="32">
        <v>15704.15</v>
      </c>
      <c r="AI40" s="32">
        <v>19729.315999999999</v>
      </c>
      <c r="AJ40" s="32">
        <v>21443.117999999999</v>
      </c>
      <c r="AK40" s="32">
        <v>21891.215</v>
      </c>
      <c r="AL40" s="32">
        <v>22034.707999999999</v>
      </c>
      <c r="AM40" s="32">
        <v>24304.790782002103</v>
      </c>
      <c r="AN40" s="32">
        <v>24692.708172622897</v>
      </c>
      <c r="AO40" s="32">
        <v>24760.714791179165</v>
      </c>
      <c r="AP40" s="32">
        <v>24421.668139845271</v>
      </c>
      <c r="AQ40" s="32">
        <v>24123.564195602052</v>
      </c>
      <c r="AR40" s="32">
        <v>23883.50682957939</v>
      </c>
      <c r="AS40" s="32">
        <v>23751.073477194514</v>
      </c>
      <c r="AT40" s="32">
        <v>23681.078834113781</v>
      </c>
      <c r="AU40" s="32">
        <v>23647.430202265205</v>
      </c>
      <c r="AV40" s="32">
        <v>23644.913673490963</v>
      </c>
    </row>
    <row r="41" spans="1:48" x14ac:dyDescent="0.25">
      <c r="A41" s="1"/>
      <c r="B41" s="53"/>
      <c r="C41" s="54"/>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row>
    <row r="42" spans="1:48" x14ac:dyDescent="0.25">
      <c r="A42" s="1"/>
      <c r="B42" s="53" t="s">
        <v>132</v>
      </c>
      <c r="C42" s="54"/>
      <c r="D42" s="32">
        <v>673.2229999999995</v>
      </c>
      <c r="E42" s="32">
        <v>678.91099999999994</v>
      </c>
      <c r="F42" s="32">
        <v>650.16300000000001</v>
      </c>
      <c r="G42" s="32">
        <v>618.01300000000049</v>
      </c>
      <c r="H42" s="32">
        <v>646.38100000000043</v>
      </c>
      <c r="I42" s="32">
        <v>661.52099999999984</v>
      </c>
      <c r="J42" s="32">
        <v>687.02800000000025</v>
      </c>
      <c r="K42" s="32">
        <v>707.27</v>
      </c>
      <c r="L42" s="32">
        <v>704.95299999999918</v>
      </c>
      <c r="M42" s="32">
        <v>674.69899999999939</v>
      </c>
      <c r="N42" s="32">
        <v>707.00599999999963</v>
      </c>
      <c r="O42" s="32">
        <v>726.01100000000008</v>
      </c>
      <c r="P42" s="32">
        <v>732.56599999999958</v>
      </c>
      <c r="Q42" s="32">
        <v>738.64000000000033</v>
      </c>
      <c r="R42" s="32">
        <v>798.83199999999999</v>
      </c>
      <c r="S42" s="32">
        <v>870.68499999999972</v>
      </c>
      <c r="T42" s="32">
        <v>881.4170000000006</v>
      </c>
      <c r="U42" s="32">
        <v>917.39799999999991</v>
      </c>
      <c r="V42" s="32">
        <v>758.74200000000144</v>
      </c>
      <c r="W42" s="32">
        <v>750.94100000000003</v>
      </c>
      <c r="X42" s="32">
        <v>717.45000000000073</v>
      </c>
      <c r="Y42" s="32">
        <v>761.65100000000064</v>
      </c>
      <c r="Z42" s="32">
        <v>1366.8280000000009</v>
      </c>
      <c r="AA42" s="32">
        <v>1441.2700000000004</v>
      </c>
      <c r="AB42" s="32">
        <v>1784.4969999999985</v>
      </c>
      <c r="AC42" s="32">
        <v>1578.2329999999997</v>
      </c>
      <c r="AD42" s="32">
        <v>1647.5749999999998</v>
      </c>
      <c r="AE42" s="32">
        <v>1336.9900000000009</v>
      </c>
      <c r="AF42" s="32">
        <v>1127.1390000000001</v>
      </c>
      <c r="AG42" s="32">
        <v>1064.7109999999998</v>
      </c>
      <c r="AH42" s="32">
        <v>1073.0480000000002</v>
      </c>
      <c r="AI42" s="32">
        <v>979.41300000000024</v>
      </c>
      <c r="AJ42" s="32">
        <v>1338.0939999999985</v>
      </c>
      <c r="AK42" s="32">
        <v>1244.5870000000027</v>
      </c>
      <c r="AL42" s="32">
        <v>1088.1939999999986</v>
      </c>
      <c r="AM42" s="32">
        <v>1006.2784249755496</v>
      </c>
      <c r="AN42" s="32">
        <v>1013.6930951911895</v>
      </c>
      <c r="AO42" s="32">
        <v>1019.4108063681849</v>
      </c>
      <c r="AP42" s="32">
        <v>1039.4167004329593</v>
      </c>
      <c r="AQ42" s="32">
        <v>1050.2293041157275</v>
      </c>
      <c r="AR42" s="32">
        <v>1059.2359186906674</v>
      </c>
      <c r="AS42" s="32">
        <v>1069.8151507059038</v>
      </c>
      <c r="AT42" s="32">
        <v>1080.9413771039515</v>
      </c>
      <c r="AU42" s="32">
        <v>1091.7524210374174</v>
      </c>
      <c r="AV42" s="32">
        <v>1101.8459933222007</v>
      </c>
    </row>
    <row r="43" spans="1:48" x14ac:dyDescent="0.25">
      <c r="A43" s="1"/>
      <c r="B43" s="58" t="s">
        <v>122</v>
      </c>
      <c r="C43" s="56"/>
      <c r="D43" s="32">
        <v>9.2360000000000184</v>
      </c>
      <c r="E43" s="32">
        <v>9.4380000000000166</v>
      </c>
      <c r="F43" s="32">
        <v>10.936000000000007</v>
      </c>
      <c r="G43" s="32">
        <v>11.398000000000025</v>
      </c>
      <c r="H43" s="32">
        <v>13.352000000000004</v>
      </c>
      <c r="I43" s="32">
        <v>16.917000000000002</v>
      </c>
      <c r="J43" s="32">
        <v>30.859000000000009</v>
      </c>
      <c r="K43" s="32">
        <v>26.408999999999992</v>
      </c>
      <c r="L43" s="32">
        <v>26.958000000000027</v>
      </c>
      <c r="M43" s="32">
        <v>26.307000000000016</v>
      </c>
      <c r="N43" s="32">
        <v>28.254999999999995</v>
      </c>
      <c r="O43" s="32">
        <v>32.701000000000022</v>
      </c>
      <c r="P43" s="32">
        <v>17.55400000000003</v>
      </c>
      <c r="Q43" s="32">
        <v>8.1770000000000209</v>
      </c>
      <c r="R43" s="32">
        <v>10.092999999999961</v>
      </c>
      <c r="S43" s="32">
        <v>19.622000000000014</v>
      </c>
      <c r="T43" s="32">
        <v>4.5640000000000214</v>
      </c>
      <c r="U43" s="32">
        <v>11.495999999999981</v>
      </c>
      <c r="V43" s="32">
        <v>22.783000000000015</v>
      </c>
      <c r="W43" s="32">
        <v>21.081999999999994</v>
      </c>
      <c r="X43" s="32">
        <v>13.396999999999991</v>
      </c>
      <c r="Y43" s="32">
        <v>26.269000000000005</v>
      </c>
      <c r="Z43" s="32">
        <v>22.508000000000038</v>
      </c>
      <c r="AA43" s="32">
        <v>14.923999999999978</v>
      </c>
      <c r="AB43" s="32">
        <v>24.138000000000034</v>
      </c>
      <c r="AC43" s="32">
        <v>40.952999999999975</v>
      </c>
      <c r="AD43" s="32">
        <v>29.506999999999948</v>
      </c>
      <c r="AE43" s="32">
        <v>16.014999999999986</v>
      </c>
      <c r="AF43" s="32">
        <v>2.8479999999999563</v>
      </c>
      <c r="AG43" s="32">
        <v>8.8239999999999554</v>
      </c>
      <c r="AH43" s="32">
        <v>9.0910000000000082</v>
      </c>
      <c r="AI43" s="32">
        <v>19.301000000000045</v>
      </c>
      <c r="AJ43" s="32">
        <v>97.18</v>
      </c>
      <c r="AK43" s="32">
        <v>6.0330000000000155</v>
      </c>
      <c r="AL43" s="32">
        <v>9.1720000000000255</v>
      </c>
      <c r="AM43" s="32">
        <v>8.8499074992536393</v>
      </c>
      <c r="AN43" s="32">
        <v>8.7004063171150214</v>
      </c>
      <c r="AO43" s="32">
        <v>8.6000649488443628</v>
      </c>
      <c r="AP43" s="32">
        <v>8.5326336026913445</v>
      </c>
      <c r="AQ43" s="32">
        <v>8.4508642144672415</v>
      </c>
      <c r="AR43" s="32">
        <v>8.3645661668767026</v>
      </c>
      <c r="AS43" s="32">
        <v>8.3025569181023826</v>
      </c>
      <c r="AT43" s="32">
        <v>8.2638852101170919</v>
      </c>
      <c r="AU43" s="32">
        <v>8.2389396658105678</v>
      </c>
      <c r="AV43" s="32">
        <v>8.223696946765795</v>
      </c>
    </row>
    <row r="44" spans="1:48" x14ac:dyDescent="0.25">
      <c r="A44" s="1"/>
      <c r="B44" s="58" t="s">
        <v>133</v>
      </c>
      <c r="C44" s="56"/>
      <c r="D44" s="32">
        <v>552.03699999999992</v>
      </c>
      <c r="E44" s="32">
        <v>552.00099999999998</v>
      </c>
      <c r="F44" s="32">
        <v>528.36200000000008</v>
      </c>
      <c r="G44" s="32">
        <v>501.91900000000004</v>
      </c>
      <c r="H44" s="32">
        <v>508.86</v>
      </c>
      <c r="I44" s="32">
        <v>517.61299999999994</v>
      </c>
      <c r="J44" s="32">
        <v>513.82799999999997</v>
      </c>
      <c r="K44" s="32">
        <v>529.63800000000003</v>
      </c>
      <c r="L44" s="32">
        <v>531.17600000000004</v>
      </c>
      <c r="M44" s="32">
        <v>509.31299999999987</v>
      </c>
      <c r="N44" s="32">
        <v>524.01499999999999</v>
      </c>
      <c r="O44" s="32">
        <v>529.58600000000001</v>
      </c>
      <c r="P44" s="32">
        <v>547.03800000000001</v>
      </c>
      <c r="Q44" s="32">
        <v>551.45799999999997</v>
      </c>
      <c r="R44" s="32">
        <v>591.00099999999998</v>
      </c>
      <c r="S44" s="32">
        <v>631.81200000000001</v>
      </c>
      <c r="T44" s="32">
        <v>646.25599999999997</v>
      </c>
      <c r="U44" s="32">
        <v>650.29600000000005</v>
      </c>
      <c r="V44" s="32">
        <v>576.63599999999997</v>
      </c>
      <c r="W44" s="32">
        <v>584.12400000000002</v>
      </c>
      <c r="X44" s="32">
        <v>549.37600000000009</v>
      </c>
      <c r="Y44" s="32">
        <v>590.23700000000008</v>
      </c>
      <c r="Z44" s="32">
        <v>1169.33</v>
      </c>
      <c r="AA44" s="32">
        <v>1297.489</v>
      </c>
      <c r="AB44" s="32">
        <v>1637.71</v>
      </c>
      <c r="AC44" s="32">
        <v>1418.6610000000001</v>
      </c>
      <c r="AD44" s="32">
        <v>1503.942</v>
      </c>
      <c r="AE44" s="32">
        <v>1205.2889999999998</v>
      </c>
      <c r="AF44" s="32">
        <v>1017.3440000000002</v>
      </c>
      <c r="AG44" s="32">
        <v>956.11800000000005</v>
      </c>
      <c r="AH44" s="32">
        <v>975.9140000000001</v>
      </c>
      <c r="AI44" s="32">
        <v>877.07899999999995</v>
      </c>
      <c r="AJ44" s="32">
        <v>1145.0260000000001</v>
      </c>
      <c r="AK44" s="32">
        <v>1136.3900000000001</v>
      </c>
      <c r="AL44" s="32">
        <v>896.10500000000002</v>
      </c>
      <c r="AM44" s="32">
        <v>813.8211391907538</v>
      </c>
      <c r="AN44" s="32">
        <v>817.82952341004216</v>
      </c>
      <c r="AO44" s="32">
        <v>820.33033984455005</v>
      </c>
      <c r="AP44" s="32">
        <v>837.11467249395741</v>
      </c>
      <c r="AQ44" s="32">
        <v>844.82535743965889</v>
      </c>
      <c r="AR44" s="32">
        <v>850.46264793969613</v>
      </c>
      <c r="AS44" s="32">
        <v>857.22182918297028</v>
      </c>
      <c r="AT44" s="32">
        <v>864.10641083446478</v>
      </c>
      <c r="AU44" s="32">
        <v>870.34092495735865</v>
      </c>
      <c r="AV44" s="32">
        <v>875.6449708434169</v>
      </c>
    </row>
    <row r="45" spans="1:48" x14ac:dyDescent="0.25">
      <c r="A45" s="1"/>
      <c r="B45" s="58" t="s">
        <v>134</v>
      </c>
      <c r="C45" s="56"/>
      <c r="D45" s="32">
        <v>111.94999999999956</v>
      </c>
      <c r="E45" s="32">
        <v>117.47199999999998</v>
      </c>
      <c r="F45" s="32">
        <v>110.86499999999984</v>
      </c>
      <c r="G45" s="32">
        <v>104.69600000000048</v>
      </c>
      <c r="H45" s="32">
        <v>124.16900000000041</v>
      </c>
      <c r="I45" s="32">
        <v>126.9909999999999</v>
      </c>
      <c r="J45" s="32">
        <v>142.34100000000018</v>
      </c>
      <c r="K45" s="32">
        <v>151.22300000000001</v>
      </c>
      <c r="L45" s="32">
        <v>146.81899999999914</v>
      </c>
      <c r="M45" s="32">
        <v>139.07899999999952</v>
      </c>
      <c r="N45" s="32">
        <v>154.73599999999965</v>
      </c>
      <c r="O45" s="32">
        <v>163.72400000000005</v>
      </c>
      <c r="P45" s="32">
        <v>167.97399999999942</v>
      </c>
      <c r="Q45" s="32">
        <v>179.00500000000028</v>
      </c>
      <c r="R45" s="32">
        <v>197.73800000000008</v>
      </c>
      <c r="S45" s="32">
        <v>219.25099999999969</v>
      </c>
      <c r="T45" s="32">
        <v>230.59700000000061</v>
      </c>
      <c r="U45" s="32">
        <v>255.60599999999988</v>
      </c>
      <c r="V45" s="32">
        <v>159.32300000000146</v>
      </c>
      <c r="W45" s="32">
        <v>145.73500000000007</v>
      </c>
      <c r="X45" s="32">
        <v>154.67700000000053</v>
      </c>
      <c r="Y45" s="32">
        <v>145.14500000000055</v>
      </c>
      <c r="Z45" s="32">
        <v>174.99000000000098</v>
      </c>
      <c r="AA45" s="32">
        <v>128.85700000000043</v>
      </c>
      <c r="AB45" s="32">
        <v>122.64899999999864</v>
      </c>
      <c r="AC45" s="32">
        <v>118.6189999999998</v>
      </c>
      <c r="AD45" s="32">
        <v>114.12599999999986</v>
      </c>
      <c r="AE45" s="32">
        <v>115.68600000000129</v>
      </c>
      <c r="AF45" s="32">
        <v>106.947</v>
      </c>
      <c r="AG45" s="32">
        <v>99.768999999999778</v>
      </c>
      <c r="AH45" s="32">
        <v>88.043000000000234</v>
      </c>
      <c r="AI45" s="32">
        <v>83.033000000000243</v>
      </c>
      <c r="AJ45" s="32">
        <v>95.887999999998328</v>
      </c>
      <c r="AK45" s="32">
        <v>102.1640000000026</v>
      </c>
      <c r="AL45" s="32">
        <v>182.91699999999855</v>
      </c>
      <c r="AM45" s="32">
        <v>183.60737828554215</v>
      </c>
      <c r="AN45" s="32">
        <v>187.16316546403229</v>
      </c>
      <c r="AO45" s="32">
        <v>190.48040157479042</v>
      </c>
      <c r="AP45" s="32">
        <v>193.7693943363104</v>
      </c>
      <c r="AQ45" s="32">
        <v>196.95308246160135</v>
      </c>
      <c r="AR45" s="32">
        <v>200.40870458409449</v>
      </c>
      <c r="AS45" s="32">
        <v>204.29076460483111</v>
      </c>
      <c r="AT45" s="32">
        <v>208.57108105936965</v>
      </c>
      <c r="AU45" s="32">
        <v>213.17255641424822</v>
      </c>
      <c r="AV45" s="32">
        <v>217.97732553201806</v>
      </c>
    </row>
    <row r="46" spans="1:48" x14ac:dyDescent="0.25">
      <c r="A46" s="1"/>
      <c r="B46" s="53"/>
      <c r="C46" s="54"/>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row>
    <row r="47" spans="1:48" x14ac:dyDescent="0.25">
      <c r="A47" s="1"/>
      <c r="B47" s="60" t="s">
        <v>135</v>
      </c>
      <c r="C47" s="61"/>
      <c r="D47" s="32">
        <v>6310.7070000000003</v>
      </c>
      <c r="E47" s="32">
        <v>6058.4790000000003</v>
      </c>
      <c r="F47" s="32">
        <v>6198.8429999999998</v>
      </c>
      <c r="G47" s="32">
        <v>6333.9030000000002</v>
      </c>
      <c r="H47" s="32">
        <v>6471.5320000000002</v>
      </c>
      <c r="I47" s="32">
        <v>6683.9840000000004</v>
      </c>
      <c r="J47" s="32">
        <v>6888.366</v>
      </c>
      <c r="K47" s="32">
        <v>7655.3689999999997</v>
      </c>
      <c r="L47" s="32">
        <v>7285.3230000000003</v>
      </c>
      <c r="M47" s="32">
        <v>7580.0280000000002</v>
      </c>
      <c r="N47" s="32">
        <v>8131.7939999999999</v>
      </c>
      <c r="O47" s="32">
        <v>8143.7759999999998</v>
      </c>
      <c r="P47" s="32">
        <v>7746.7219999999998</v>
      </c>
      <c r="Q47" s="32">
        <v>8465.2119999999995</v>
      </c>
      <c r="R47" s="32">
        <v>8656.8960000000006</v>
      </c>
      <c r="S47" s="32">
        <v>8933.4940000000006</v>
      </c>
      <c r="T47" s="32">
        <v>9683.8709999999992</v>
      </c>
      <c r="U47" s="32">
        <v>11754.338</v>
      </c>
      <c r="V47" s="32">
        <v>11460.040999999999</v>
      </c>
      <c r="W47" s="32">
        <v>10474.629000000001</v>
      </c>
      <c r="X47" s="32">
        <v>11297.531999999999</v>
      </c>
      <c r="Y47" s="32">
        <v>11427.550999999999</v>
      </c>
      <c r="Z47" s="32">
        <v>15003.745999999999</v>
      </c>
      <c r="AA47" s="32">
        <v>12088.498</v>
      </c>
      <c r="AB47" s="32">
        <v>14669.986000000001</v>
      </c>
      <c r="AC47" s="32">
        <v>15356.878000000001</v>
      </c>
      <c r="AD47" s="32">
        <v>13340.164000000001</v>
      </c>
      <c r="AE47" s="32">
        <v>14567.968000000001</v>
      </c>
      <c r="AF47" s="32">
        <v>14208.380999999999</v>
      </c>
      <c r="AG47" s="32">
        <v>16097.016</v>
      </c>
      <c r="AH47" s="32">
        <v>14631.102000000001</v>
      </c>
      <c r="AI47" s="32">
        <v>18749.903999999999</v>
      </c>
      <c r="AJ47" s="32">
        <v>20105.024000000001</v>
      </c>
      <c r="AK47" s="32">
        <v>20646.627</v>
      </c>
      <c r="AL47" s="32">
        <v>20946.513999999999</v>
      </c>
      <c r="AM47" s="32">
        <v>23298.512357026553</v>
      </c>
      <c r="AN47" s="32">
        <v>23679.015077431708</v>
      </c>
      <c r="AO47" s="32">
        <v>23741.30398481098</v>
      </c>
      <c r="AP47" s="32">
        <v>23382.25143941231</v>
      </c>
      <c r="AQ47" s="32">
        <v>23073.334891486324</v>
      </c>
      <c r="AR47" s="32">
        <v>22824.270910888721</v>
      </c>
      <c r="AS47" s="32">
        <v>22681.258326488613</v>
      </c>
      <c r="AT47" s="32">
        <v>22600.137457009831</v>
      </c>
      <c r="AU47" s="32">
        <v>22555.677781227787</v>
      </c>
      <c r="AV47" s="32">
        <v>22543.067680168762</v>
      </c>
    </row>
    <row r="48" spans="1:48" ht="15.75" thickBot="1" x14ac:dyDescent="0.3">
      <c r="A48" s="1"/>
      <c r="B48" s="27"/>
      <c r="C48" s="29"/>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row>
    <row r="49" spans="1:48" x14ac:dyDescent="0.25">
      <c r="A49" s="1"/>
      <c r="B49" s="1"/>
      <c r="C49" s="2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row>
    <row r="51" spans="1:48" x14ac:dyDescent="0.25">
      <c r="AJ51" s="62"/>
    </row>
  </sheetData>
  <sheetProtection sheet="1" objects="1" scenarios="1"/>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V30"/>
  <sheetViews>
    <sheetView zoomScale="99" zoomScaleNormal="99" workbookViewId="0">
      <pane xSplit="3" ySplit="2" topLeftCell="AJ3" activePane="bottomRight" state="frozen"/>
      <selection activeCell="AT1" sqref="AT1:AU2"/>
      <selection pane="topRight" activeCell="AT1" sqref="AT1:AU2"/>
      <selection pane="bottomLeft" activeCell="AT1" sqref="AT1:AU2"/>
      <selection pane="bottomRight"/>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8" t="s">
        <v>6</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row>
    <row r="2" spans="1:48" x14ac:dyDescent="0.25">
      <c r="B2" s="15" t="str">
        <f>+TOC!A90&amp;" Farm Income Statistics"</f>
        <v>Kansas Farm Income Statistics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20"/>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30" t="s">
        <v>76</v>
      </c>
      <c r="C4" s="3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58" t="s">
        <v>136</v>
      </c>
      <c r="C5" s="56"/>
      <c r="D5" s="32">
        <v>7328.5019999999995</v>
      </c>
      <c r="E5" s="32">
        <v>7364.9849999999997</v>
      </c>
      <c r="F5" s="32">
        <v>7437.7910000000002</v>
      </c>
      <c r="G5" s="32">
        <v>7645.3180000000002</v>
      </c>
      <c r="H5" s="32">
        <v>7960.2730000000001</v>
      </c>
      <c r="I5" s="32">
        <v>8026.7970000000005</v>
      </c>
      <c r="J5" s="32">
        <v>7963.3440000000001</v>
      </c>
      <c r="K5" s="32">
        <v>9116.9359999999997</v>
      </c>
      <c r="L5" s="32">
        <v>8569.0580000000009</v>
      </c>
      <c r="M5" s="32">
        <v>8121.473</v>
      </c>
      <c r="N5" s="32">
        <v>8650.69</v>
      </c>
      <c r="O5" s="32">
        <v>8705.2989999999991</v>
      </c>
      <c r="P5" s="32">
        <v>8788.0669999999991</v>
      </c>
      <c r="Q5" s="32">
        <v>9865.2180000000008</v>
      </c>
      <c r="R5" s="32">
        <v>10152.186</v>
      </c>
      <c r="S5" s="32">
        <v>10896.269999999999</v>
      </c>
      <c r="T5" s="32">
        <v>11381.684999999999</v>
      </c>
      <c r="U5" s="32">
        <v>13192.227000000001</v>
      </c>
      <c r="V5" s="32">
        <v>13644.696</v>
      </c>
      <c r="W5" s="32">
        <v>13379.591999999999</v>
      </c>
      <c r="X5" s="32">
        <v>15255.7</v>
      </c>
      <c r="Y5" s="32">
        <v>16336.217000000001</v>
      </c>
      <c r="Z5" s="32">
        <v>19090.699000000001</v>
      </c>
      <c r="AA5" s="32">
        <v>17518.425999999999</v>
      </c>
      <c r="AB5" s="32">
        <v>18056.201000000001</v>
      </c>
      <c r="AC5" s="32">
        <v>16705.535</v>
      </c>
      <c r="AD5" s="32">
        <v>16240.696</v>
      </c>
      <c r="AE5" s="32">
        <v>16688.118000000002</v>
      </c>
      <c r="AF5" s="32">
        <v>16914.165000000001</v>
      </c>
      <c r="AG5" s="32">
        <v>17413.324000000001</v>
      </c>
      <c r="AH5" s="32">
        <v>18307.598999999998</v>
      </c>
      <c r="AI5" s="32">
        <v>22494.150999999998</v>
      </c>
      <c r="AJ5" s="32">
        <v>26299.542000000001</v>
      </c>
      <c r="AK5" s="32">
        <v>26306.896999999997</v>
      </c>
      <c r="AL5" s="32">
        <v>25737.06</v>
      </c>
      <c r="AM5" s="32">
        <v>29822.635530523723</v>
      </c>
      <c r="AN5" s="32">
        <v>31201.697607158763</v>
      </c>
      <c r="AO5" s="32">
        <v>31550.616977195597</v>
      </c>
      <c r="AP5" s="32">
        <v>30742.066060974004</v>
      </c>
      <c r="AQ5" s="32">
        <v>30150.026570441674</v>
      </c>
      <c r="AR5" s="32">
        <v>29687.817190820362</v>
      </c>
      <c r="AS5" s="32">
        <v>29271.959117322665</v>
      </c>
      <c r="AT5" s="32">
        <v>28913.907032522373</v>
      </c>
      <c r="AU5" s="32">
        <v>28584.924632264418</v>
      </c>
      <c r="AV5" s="32">
        <v>28269.161794274489</v>
      </c>
    </row>
    <row r="6" spans="1:48" x14ac:dyDescent="0.25">
      <c r="A6" s="1"/>
      <c r="B6" s="58" t="s">
        <v>137</v>
      </c>
      <c r="C6" s="56"/>
      <c r="D6" s="32">
        <v>2024.347</v>
      </c>
      <c r="E6" s="32">
        <v>2265.2979999999998</v>
      </c>
      <c r="F6" s="32">
        <v>2373.7649999999999</v>
      </c>
      <c r="G6" s="32">
        <v>2471.2950000000001</v>
      </c>
      <c r="H6" s="32">
        <v>2863.39</v>
      </c>
      <c r="I6" s="32">
        <v>3076.0210000000002</v>
      </c>
      <c r="J6" s="32">
        <v>2973.45</v>
      </c>
      <c r="K6" s="32">
        <v>3688.62</v>
      </c>
      <c r="L6" s="32">
        <v>3417.9870000000001</v>
      </c>
      <c r="M6" s="32">
        <v>2479.7159999999999</v>
      </c>
      <c r="N6" s="32">
        <v>2535.14</v>
      </c>
      <c r="O6" s="32">
        <v>2515.357</v>
      </c>
      <c r="P6" s="32">
        <v>2773.35</v>
      </c>
      <c r="Q6" s="32">
        <v>2937.9349999999999</v>
      </c>
      <c r="R6" s="32">
        <v>2861.0830000000001</v>
      </c>
      <c r="S6" s="32">
        <v>3265.386</v>
      </c>
      <c r="T6" s="32">
        <v>3370.0120000000002</v>
      </c>
      <c r="U6" s="32">
        <v>4823.8850000000002</v>
      </c>
      <c r="V6" s="32">
        <v>5584.2219999999998</v>
      </c>
      <c r="W6" s="32">
        <v>6296.8220000000001</v>
      </c>
      <c r="X6" s="32">
        <v>7197.6009999999997</v>
      </c>
      <c r="Y6" s="32">
        <v>6098.6329999999998</v>
      </c>
      <c r="Z6" s="32">
        <v>7130.8130000000001</v>
      </c>
      <c r="AA6" s="32">
        <v>6668.4250000000002</v>
      </c>
      <c r="AB6" s="32">
        <v>6105.3980000000001</v>
      </c>
      <c r="AC6" s="32">
        <v>5542.1189999999997</v>
      </c>
      <c r="AD6" s="32">
        <v>6498.2479999999996</v>
      </c>
      <c r="AE6" s="32">
        <v>6134.7330000000002</v>
      </c>
      <c r="AF6" s="32">
        <v>6457.5969999999998</v>
      </c>
      <c r="AG6" s="32">
        <v>6543.0219999999999</v>
      </c>
      <c r="AH6" s="32">
        <v>7998.848</v>
      </c>
      <c r="AI6" s="32">
        <v>9801.6689999999999</v>
      </c>
      <c r="AJ6" s="32">
        <v>9952.2950000000001</v>
      </c>
      <c r="AK6" s="32">
        <v>7766.4849999999997</v>
      </c>
      <c r="AL6" s="32">
        <v>7270.5060000000003</v>
      </c>
      <c r="AM6" s="32">
        <v>7829.6892717355386</v>
      </c>
      <c r="AN6" s="32">
        <v>8268.9624537228865</v>
      </c>
      <c r="AO6" s="32">
        <v>8573.6327626806651</v>
      </c>
      <c r="AP6" s="32">
        <v>8722.3441814165562</v>
      </c>
      <c r="AQ6" s="32">
        <v>8716.0282392277768</v>
      </c>
      <c r="AR6" s="32">
        <v>8693.8929242237155</v>
      </c>
      <c r="AS6" s="32">
        <v>8703.2732640872091</v>
      </c>
      <c r="AT6" s="32">
        <v>8750.6871098895081</v>
      </c>
      <c r="AU6" s="32">
        <v>8817.636551683403</v>
      </c>
      <c r="AV6" s="32">
        <v>8856.0587258634205</v>
      </c>
    </row>
    <row r="7" spans="1:48" x14ac:dyDescent="0.25">
      <c r="A7" s="1"/>
      <c r="B7" s="58" t="s">
        <v>138</v>
      </c>
      <c r="C7" s="56"/>
      <c r="D7" s="32">
        <v>4968.692</v>
      </c>
      <c r="E7" s="32">
        <v>4756.0640000000003</v>
      </c>
      <c r="F7" s="32">
        <v>4799.5659999999998</v>
      </c>
      <c r="G7" s="32">
        <v>4863.4210000000003</v>
      </c>
      <c r="H7" s="32">
        <v>4761.4639999999999</v>
      </c>
      <c r="I7" s="32">
        <v>4533.8159999999998</v>
      </c>
      <c r="J7" s="32">
        <v>4537.4340000000002</v>
      </c>
      <c r="K7" s="32">
        <v>4935.6379999999999</v>
      </c>
      <c r="L7" s="32">
        <v>4538.6469999999999</v>
      </c>
      <c r="M7" s="32">
        <v>5017.2240000000002</v>
      </c>
      <c r="N7" s="32">
        <v>5505.0159999999996</v>
      </c>
      <c r="O7" s="32">
        <v>5505.2529999999997</v>
      </c>
      <c r="P7" s="32">
        <v>5323.0990000000002</v>
      </c>
      <c r="Q7" s="32">
        <v>6195.2969999999996</v>
      </c>
      <c r="R7" s="32">
        <v>6437.4</v>
      </c>
      <c r="S7" s="32">
        <v>6884.3069999999998</v>
      </c>
      <c r="T7" s="32">
        <v>6990.0649999999996</v>
      </c>
      <c r="U7" s="32">
        <v>7238.384</v>
      </c>
      <c r="V7" s="32">
        <v>7210.28</v>
      </c>
      <c r="W7" s="32">
        <v>6368.2370000000001</v>
      </c>
      <c r="X7" s="32">
        <v>7562.6949999999997</v>
      </c>
      <c r="Y7" s="32">
        <v>8876.8209999999999</v>
      </c>
      <c r="Z7" s="32">
        <v>9034.58</v>
      </c>
      <c r="AA7" s="32">
        <v>8986.0470000000005</v>
      </c>
      <c r="AB7" s="32">
        <v>10538.823</v>
      </c>
      <c r="AC7" s="32">
        <v>10017.918</v>
      </c>
      <c r="AD7" s="32">
        <v>8975.4490000000005</v>
      </c>
      <c r="AE7" s="32">
        <v>9578.11</v>
      </c>
      <c r="AF7" s="32">
        <v>9489.2270000000008</v>
      </c>
      <c r="AG7" s="32">
        <v>9737.4369999999999</v>
      </c>
      <c r="AH7" s="32">
        <v>9599.1890000000003</v>
      </c>
      <c r="AI7" s="32">
        <v>11492.878000000001</v>
      </c>
      <c r="AJ7" s="32">
        <v>13721.706</v>
      </c>
      <c r="AK7" s="32">
        <v>15332.06</v>
      </c>
      <c r="AL7" s="32">
        <v>16597.675999999999</v>
      </c>
      <c r="AM7" s="32">
        <v>20352.161258191893</v>
      </c>
      <c r="AN7" s="32">
        <v>21437.311429929003</v>
      </c>
      <c r="AO7" s="32">
        <v>21553.30886482204</v>
      </c>
      <c r="AP7" s="32">
        <v>20592.241462887916</v>
      </c>
      <c r="AQ7" s="32">
        <v>19982.118256445883</v>
      </c>
      <c r="AR7" s="32">
        <v>19517.960768139576</v>
      </c>
      <c r="AS7" s="32">
        <v>19086.980941857626</v>
      </c>
      <c r="AT7" s="32">
        <v>18681.969728343891</v>
      </c>
      <c r="AU7" s="32">
        <v>18292.014029946633</v>
      </c>
      <c r="AV7" s="32">
        <v>17935.208192682101</v>
      </c>
    </row>
    <row r="8" spans="1:48" x14ac:dyDescent="0.25">
      <c r="A8" s="1"/>
      <c r="B8" s="58" t="s">
        <v>139</v>
      </c>
      <c r="C8" s="56"/>
      <c r="D8" s="32">
        <v>335.46300000000002</v>
      </c>
      <c r="E8" s="32">
        <v>343.62299999999999</v>
      </c>
      <c r="F8" s="32">
        <v>264.45999999999998</v>
      </c>
      <c r="G8" s="32">
        <v>310.60199999999998</v>
      </c>
      <c r="H8" s="32">
        <v>335.41899999999998</v>
      </c>
      <c r="I8" s="32">
        <v>416.96</v>
      </c>
      <c r="J8" s="32">
        <v>452.46</v>
      </c>
      <c r="K8" s="32">
        <v>492.678</v>
      </c>
      <c r="L8" s="32">
        <v>612.42399999999998</v>
      </c>
      <c r="M8" s="32">
        <v>624.53300000000002</v>
      </c>
      <c r="N8" s="32">
        <v>610.53399999999999</v>
      </c>
      <c r="O8" s="32">
        <v>684.68899999999996</v>
      </c>
      <c r="P8" s="32">
        <v>691.61800000000005</v>
      </c>
      <c r="Q8" s="32">
        <v>731.98599999999999</v>
      </c>
      <c r="R8" s="32">
        <v>853.70299999999997</v>
      </c>
      <c r="S8" s="32">
        <v>746.577</v>
      </c>
      <c r="T8" s="32">
        <v>1021.6079999999999</v>
      </c>
      <c r="U8" s="32">
        <v>1129.9580000000001</v>
      </c>
      <c r="V8" s="32">
        <v>850.19399999999996</v>
      </c>
      <c r="W8" s="32">
        <v>714.53300000000002</v>
      </c>
      <c r="X8" s="32">
        <v>495.40300000000002</v>
      </c>
      <c r="Y8" s="32">
        <v>1360.7629999999999</v>
      </c>
      <c r="Z8" s="32">
        <v>2925.306</v>
      </c>
      <c r="AA8" s="32">
        <v>1863.954</v>
      </c>
      <c r="AB8" s="32">
        <v>1411.98</v>
      </c>
      <c r="AC8" s="32">
        <v>1145.498</v>
      </c>
      <c r="AD8" s="32">
        <v>766.99900000000002</v>
      </c>
      <c r="AE8" s="32">
        <v>975.27499999999998</v>
      </c>
      <c r="AF8" s="32">
        <v>967.34100000000001</v>
      </c>
      <c r="AG8" s="32">
        <v>1132.865</v>
      </c>
      <c r="AH8" s="32">
        <v>709.56299999999999</v>
      </c>
      <c r="AI8" s="32">
        <v>1199.604</v>
      </c>
      <c r="AJ8" s="32">
        <v>2625.5410000000002</v>
      </c>
      <c r="AK8" s="32">
        <v>3208.3510000000001</v>
      </c>
      <c r="AL8" s="32">
        <v>1868.8779999999999</v>
      </c>
      <c r="AM8" s="32">
        <v>1640.7850005962887</v>
      </c>
      <c r="AN8" s="32">
        <v>1495.4237235068731</v>
      </c>
      <c r="AO8" s="32">
        <v>1423.6753496928952</v>
      </c>
      <c r="AP8" s="32">
        <v>1427.480416669531</v>
      </c>
      <c r="AQ8" s="32">
        <v>1451.8800747680161</v>
      </c>
      <c r="AR8" s="32">
        <v>1475.96349845707</v>
      </c>
      <c r="AS8" s="32">
        <v>1481.7049113778303</v>
      </c>
      <c r="AT8" s="32">
        <v>1481.2501942889705</v>
      </c>
      <c r="AU8" s="32">
        <v>1475.2740506343839</v>
      </c>
      <c r="AV8" s="32">
        <v>1477.8948757289638</v>
      </c>
    </row>
    <row r="9" spans="1:48" x14ac:dyDescent="0.25">
      <c r="A9" s="1"/>
      <c r="B9" s="58"/>
      <c r="C9" s="56"/>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row>
    <row r="10" spans="1:48" x14ac:dyDescent="0.25">
      <c r="A10" s="1"/>
      <c r="B10" s="58" t="s">
        <v>140</v>
      </c>
      <c r="C10" s="56"/>
      <c r="D10" s="32">
        <v>834.74599999999998</v>
      </c>
      <c r="E10" s="32">
        <v>697.89499999999998</v>
      </c>
      <c r="F10" s="32">
        <v>592.14499999999998</v>
      </c>
      <c r="G10" s="32">
        <v>783.96299999999997</v>
      </c>
      <c r="H10" s="32">
        <v>467.53199999999998</v>
      </c>
      <c r="I10" s="32">
        <v>422.226</v>
      </c>
      <c r="J10" s="32">
        <v>554.98800000000006</v>
      </c>
      <c r="K10" s="32">
        <v>529.78599999999994</v>
      </c>
      <c r="L10" s="32">
        <v>879.85299999999995</v>
      </c>
      <c r="M10" s="32">
        <v>1401.2860000000001</v>
      </c>
      <c r="N10" s="32">
        <v>1233.895</v>
      </c>
      <c r="O10" s="32">
        <v>1068.8150000000001</v>
      </c>
      <c r="P10" s="32">
        <v>456.61900000000003</v>
      </c>
      <c r="Q10" s="32">
        <v>807.77</v>
      </c>
      <c r="R10" s="32">
        <v>642.45699999999999</v>
      </c>
      <c r="S10" s="32">
        <v>1083.4280000000001</v>
      </c>
      <c r="T10" s="32">
        <v>648.12699999999995</v>
      </c>
      <c r="U10" s="32">
        <v>518.53800000000001</v>
      </c>
      <c r="V10" s="32">
        <v>647.57100000000003</v>
      </c>
      <c r="W10" s="32">
        <v>474.66500000000002</v>
      </c>
      <c r="X10" s="32">
        <v>631.79999999999995</v>
      </c>
      <c r="Y10" s="32">
        <v>542.80600000000004</v>
      </c>
      <c r="Z10" s="32">
        <v>518.58900000000006</v>
      </c>
      <c r="AA10" s="32">
        <v>697.62900000000002</v>
      </c>
      <c r="AB10" s="32">
        <v>665.46600000000001</v>
      </c>
      <c r="AC10" s="32">
        <v>531.76599999999996</v>
      </c>
      <c r="AD10" s="32">
        <v>598.26099999999997</v>
      </c>
      <c r="AE10" s="32">
        <v>621.94200000000001</v>
      </c>
      <c r="AF10" s="32">
        <v>795.346</v>
      </c>
      <c r="AG10" s="32">
        <v>1409.5409999999999</v>
      </c>
      <c r="AH10" s="32">
        <v>2223.6219999999998</v>
      </c>
      <c r="AI10" s="32">
        <v>1312.7339999999999</v>
      </c>
      <c r="AJ10" s="32">
        <v>562.08399999999995</v>
      </c>
      <c r="AK10" s="32">
        <v>727.03200000000004</v>
      </c>
      <c r="AL10" s="32">
        <v>584.91899999999998</v>
      </c>
      <c r="AM10" s="32">
        <v>2797.5141408150225</v>
      </c>
      <c r="AN10" s="32">
        <v>1594.5270222143017</v>
      </c>
      <c r="AO10" s="32">
        <v>1072.0785768911733</v>
      </c>
      <c r="AP10" s="32">
        <v>745.29431574540433</v>
      </c>
      <c r="AQ10" s="32">
        <v>720.49159741494589</v>
      </c>
      <c r="AR10" s="32">
        <v>736.65477179787752</v>
      </c>
      <c r="AS10" s="32">
        <v>746.01753396959577</v>
      </c>
      <c r="AT10" s="32">
        <v>764.47582245458182</v>
      </c>
      <c r="AU10" s="32">
        <v>771.06591244973947</v>
      </c>
      <c r="AV10" s="32">
        <v>779.86229676172434</v>
      </c>
    </row>
    <row r="11" spans="1:48" x14ac:dyDescent="0.25">
      <c r="A11" s="1"/>
      <c r="B11" s="58"/>
      <c r="C11" s="56"/>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row>
    <row r="12" spans="1:48" x14ac:dyDescent="0.25">
      <c r="A12" s="1"/>
      <c r="B12" s="58" t="s">
        <v>141</v>
      </c>
      <c r="C12" s="56"/>
      <c r="D12" s="32">
        <v>8163.2479999999996</v>
      </c>
      <c r="E12" s="32">
        <v>8062.88</v>
      </c>
      <c r="F12" s="32">
        <v>8029.9359999999997</v>
      </c>
      <c r="G12" s="32">
        <v>8429.2810000000009</v>
      </c>
      <c r="H12" s="32">
        <v>8427.8050000000003</v>
      </c>
      <c r="I12" s="32">
        <v>8449.0229999999992</v>
      </c>
      <c r="J12" s="32">
        <v>8518.3320000000003</v>
      </c>
      <c r="K12" s="32">
        <v>9646.7219999999998</v>
      </c>
      <c r="L12" s="32">
        <v>9448.9110000000001</v>
      </c>
      <c r="M12" s="32">
        <v>9522.759</v>
      </c>
      <c r="N12" s="32">
        <v>9884.5849999999991</v>
      </c>
      <c r="O12" s="32">
        <v>9774.1139999999996</v>
      </c>
      <c r="P12" s="32">
        <v>9244.6859999999997</v>
      </c>
      <c r="Q12" s="32">
        <v>10672.987999999999</v>
      </c>
      <c r="R12" s="32">
        <v>10794.643</v>
      </c>
      <c r="S12" s="32">
        <v>11979.698</v>
      </c>
      <c r="T12" s="32">
        <v>12029.812</v>
      </c>
      <c r="U12" s="32">
        <v>13710.764999999999</v>
      </c>
      <c r="V12" s="32">
        <v>14292.267</v>
      </c>
      <c r="W12" s="32">
        <v>13854.257</v>
      </c>
      <c r="X12" s="32">
        <v>15887.5</v>
      </c>
      <c r="Y12" s="32">
        <v>16879.023000000001</v>
      </c>
      <c r="Z12" s="32">
        <v>19609.288</v>
      </c>
      <c r="AA12" s="32">
        <v>18216.055</v>
      </c>
      <c r="AB12" s="32">
        <v>18721.668000000001</v>
      </c>
      <c r="AC12" s="32">
        <v>17237.300999999999</v>
      </c>
      <c r="AD12" s="32">
        <v>16838.957999999999</v>
      </c>
      <c r="AE12" s="32">
        <v>17310.059000000001</v>
      </c>
      <c r="AF12" s="32">
        <v>17709.510999999999</v>
      </c>
      <c r="AG12" s="32">
        <v>18822.864000000001</v>
      </c>
      <c r="AH12" s="32">
        <v>20531.221000000001</v>
      </c>
      <c r="AI12" s="32">
        <v>23806.885999999999</v>
      </c>
      <c r="AJ12" s="32">
        <v>26861.626</v>
      </c>
      <c r="AK12" s="32">
        <v>27033.929</v>
      </c>
      <c r="AL12" s="32">
        <v>26321.978999999999</v>
      </c>
      <c r="AM12" s="32">
        <v>32620.149671338746</v>
      </c>
      <c r="AN12" s="32">
        <v>32796.224629373064</v>
      </c>
      <c r="AO12" s="32">
        <v>32622.695554086771</v>
      </c>
      <c r="AP12" s="32">
        <v>31487.360376719407</v>
      </c>
      <c r="AQ12" s="32">
        <v>30870.518167856619</v>
      </c>
      <c r="AR12" s="32">
        <v>30424.471962618241</v>
      </c>
      <c r="AS12" s="32">
        <v>30017.976651292262</v>
      </c>
      <c r="AT12" s="32">
        <v>29678.382854976953</v>
      </c>
      <c r="AU12" s="32">
        <v>29355.990544714157</v>
      </c>
      <c r="AV12" s="32">
        <v>29049.024091036212</v>
      </c>
    </row>
    <row r="13" spans="1:48" x14ac:dyDescent="0.25">
      <c r="A13" s="1"/>
      <c r="B13" s="58"/>
      <c r="C13" s="56"/>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row>
    <row r="14" spans="1:48" x14ac:dyDescent="0.25">
      <c r="A14" s="1"/>
      <c r="B14" s="58" t="s">
        <v>142</v>
      </c>
      <c r="C14" s="56"/>
      <c r="D14" s="32"/>
      <c r="E14" s="32"/>
      <c r="F14" s="32"/>
      <c r="G14" s="32"/>
      <c r="H14" s="32"/>
      <c r="I14" s="32"/>
      <c r="J14" s="32"/>
      <c r="K14" s="32"/>
      <c r="L14" s="32"/>
      <c r="M14" s="32"/>
      <c r="N14" s="32"/>
      <c r="O14" s="32"/>
      <c r="P14" s="32"/>
      <c r="Q14" s="32"/>
      <c r="R14" s="32"/>
      <c r="S14" s="32"/>
      <c r="T14" s="32"/>
      <c r="U14" s="32"/>
      <c r="V14" s="32">
        <v>362.20300000000003</v>
      </c>
      <c r="W14" s="32">
        <v>339.91300000000001</v>
      </c>
      <c r="X14" s="32">
        <v>396.27499999999998</v>
      </c>
      <c r="Y14" s="32">
        <v>406.04399999999998</v>
      </c>
      <c r="Z14" s="32">
        <v>435.57100000000003</v>
      </c>
      <c r="AA14" s="32">
        <v>375.10999999999996</v>
      </c>
      <c r="AB14" s="32">
        <v>348.87</v>
      </c>
      <c r="AC14" s="32">
        <v>401.30700000000002</v>
      </c>
      <c r="AD14" s="32">
        <v>412.67399999999998</v>
      </c>
      <c r="AE14" s="32">
        <v>453.916</v>
      </c>
      <c r="AF14" s="32">
        <v>466.60599999999999</v>
      </c>
      <c r="AG14" s="32">
        <v>328.12099999999998</v>
      </c>
      <c r="AH14" s="32">
        <v>436.59300000000002</v>
      </c>
      <c r="AI14" s="32">
        <v>490.35799999999995</v>
      </c>
      <c r="AJ14" s="32">
        <v>439.06900000000002</v>
      </c>
      <c r="AK14" s="32">
        <v>564.37199999999996</v>
      </c>
      <c r="AL14" s="32">
        <v>590.99900000000002</v>
      </c>
      <c r="AM14" s="32">
        <v>534.77505495042374</v>
      </c>
      <c r="AN14" s="32">
        <v>533.97513328155935</v>
      </c>
      <c r="AO14" s="32">
        <v>533.42400478006778</v>
      </c>
      <c r="AP14" s="32">
        <v>533.00143606236304</v>
      </c>
      <c r="AQ14" s="32">
        <v>532.99984682674778</v>
      </c>
      <c r="AR14" s="32">
        <v>532.95843679128643</v>
      </c>
      <c r="AS14" s="32">
        <v>532.96210813428911</v>
      </c>
      <c r="AT14" s="32">
        <v>532.99201181501758</v>
      </c>
      <c r="AU14" s="32">
        <v>533.00145684532276</v>
      </c>
      <c r="AV14" s="32">
        <v>533.0141186931171</v>
      </c>
    </row>
    <row r="15" spans="1:48" x14ac:dyDescent="0.25">
      <c r="A15" s="1"/>
      <c r="B15" s="58"/>
      <c r="C15" s="56"/>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row>
    <row r="16" spans="1:48" x14ac:dyDescent="0.25">
      <c r="A16" s="1"/>
      <c r="B16" s="58" t="s">
        <v>143</v>
      </c>
      <c r="C16" s="56"/>
      <c r="D16" s="32">
        <v>328.75900000000001</v>
      </c>
      <c r="E16" s="32">
        <v>-331.27</v>
      </c>
      <c r="F16" s="32">
        <v>432.18599999999998</v>
      </c>
      <c r="G16" s="32">
        <v>-52.457000000000001</v>
      </c>
      <c r="H16" s="32">
        <v>338.84199999999998</v>
      </c>
      <c r="I16" s="32">
        <v>-364.13799999999998</v>
      </c>
      <c r="J16" s="32">
        <v>882.33799999999997</v>
      </c>
      <c r="K16" s="32">
        <v>213.804</v>
      </c>
      <c r="L16" s="32">
        <v>-174.57499999999999</v>
      </c>
      <c r="M16" s="32">
        <v>106.021</v>
      </c>
      <c r="N16" s="32">
        <v>-222.505</v>
      </c>
      <c r="O16" s="32">
        <v>127.968</v>
      </c>
      <c r="P16" s="32">
        <v>-676.404</v>
      </c>
      <c r="Q16" s="32">
        <v>294.904</v>
      </c>
      <c r="R16" s="32">
        <v>526.07100000000003</v>
      </c>
      <c r="S16" s="32">
        <v>-83.992000000000004</v>
      </c>
      <c r="T16" s="32">
        <v>-539.95899999999995</v>
      </c>
      <c r="U16" s="32">
        <v>312.60700000000003</v>
      </c>
      <c r="V16" s="32">
        <v>915.11500000000001</v>
      </c>
      <c r="W16" s="32">
        <v>-354.642</v>
      </c>
      <c r="X16" s="32">
        <v>-1012.079</v>
      </c>
      <c r="Y16" s="32">
        <v>65.709999999999994</v>
      </c>
      <c r="Z16" s="32">
        <v>-649.68399999999997</v>
      </c>
      <c r="AA16" s="32">
        <v>850.08</v>
      </c>
      <c r="AB16" s="32">
        <v>-143.49100000000001</v>
      </c>
      <c r="AC16" s="32">
        <v>1039.203</v>
      </c>
      <c r="AD16" s="32">
        <v>4.3949999999999996</v>
      </c>
      <c r="AE16" s="32">
        <v>-217.262</v>
      </c>
      <c r="AF16" s="32">
        <v>-168.80500000000001</v>
      </c>
      <c r="AG16" s="32">
        <v>208.012</v>
      </c>
      <c r="AH16" s="32">
        <v>-791.33799999999997</v>
      </c>
      <c r="AI16" s="32">
        <v>635.40599999999995</v>
      </c>
      <c r="AJ16" s="32">
        <v>-1588.5609999999999</v>
      </c>
      <c r="AK16" s="32">
        <v>266.93299999999999</v>
      </c>
      <c r="AL16" s="32">
        <v>8.9510000000000005</v>
      </c>
      <c r="AM16" s="32">
        <v>316.63290014208468</v>
      </c>
      <c r="AN16" s="32">
        <v>32.649399919846672</v>
      </c>
      <c r="AO16" s="32">
        <v>-49.40192512699825</v>
      </c>
      <c r="AP16" s="32">
        <v>-30.220735870827767</v>
      </c>
      <c r="AQ16" s="32">
        <v>2.4515823767160612</v>
      </c>
      <c r="AR16" s="32">
        <v>46.269429031276779</v>
      </c>
      <c r="AS16" s="32">
        <v>73.703452796800264</v>
      </c>
      <c r="AT16" s="32">
        <v>82.624954951091695</v>
      </c>
      <c r="AU16" s="32">
        <v>108.92378249238321</v>
      </c>
      <c r="AV16" s="32">
        <v>121.77560797969677</v>
      </c>
    </row>
    <row r="17" spans="1:48" x14ac:dyDescent="0.25">
      <c r="A17" s="1"/>
      <c r="B17" s="58"/>
      <c r="C17" s="56"/>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row>
    <row r="18" spans="1:48" x14ac:dyDescent="0.25">
      <c r="A18" s="1"/>
      <c r="B18" s="53" t="s">
        <v>144</v>
      </c>
      <c r="C18" s="56"/>
      <c r="D18" s="32">
        <v>8684.52</v>
      </c>
      <c r="E18" s="32">
        <v>7920.8760000000002</v>
      </c>
      <c r="F18" s="32">
        <v>8651.9220000000005</v>
      </c>
      <c r="G18" s="32">
        <v>8585.9480000000003</v>
      </c>
      <c r="H18" s="32">
        <v>9002.9740000000002</v>
      </c>
      <c r="I18" s="32">
        <v>8338.2090000000007</v>
      </c>
      <c r="J18" s="32">
        <v>9670.59</v>
      </c>
      <c r="K18" s="32">
        <v>10117.669</v>
      </c>
      <c r="L18" s="32">
        <v>9532.7099999999991</v>
      </c>
      <c r="M18" s="32">
        <v>9888.7029999999995</v>
      </c>
      <c r="N18" s="32">
        <v>9974.7090000000007</v>
      </c>
      <c r="O18" s="32">
        <v>10221.674000000001</v>
      </c>
      <c r="P18" s="32">
        <v>8882.125</v>
      </c>
      <c r="Q18" s="32">
        <v>11277.201999999999</v>
      </c>
      <c r="R18" s="32">
        <v>11683.349</v>
      </c>
      <c r="S18" s="32">
        <v>12296.065000000001</v>
      </c>
      <c r="T18" s="32">
        <v>11897.575000000001</v>
      </c>
      <c r="U18" s="32">
        <v>14444.753000000001</v>
      </c>
      <c r="V18" s="32">
        <v>15569.584999999999</v>
      </c>
      <c r="W18" s="32">
        <v>13839.528</v>
      </c>
      <c r="X18" s="32">
        <v>15271.697</v>
      </c>
      <c r="Y18" s="32">
        <v>17350.777999999998</v>
      </c>
      <c r="Z18" s="32">
        <v>19395.174999999999</v>
      </c>
      <c r="AA18" s="32">
        <v>19441.244999999999</v>
      </c>
      <c r="AB18" s="32">
        <v>18927.046999999999</v>
      </c>
      <c r="AC18" s="32">
        <v>18677.811000000002</v>
      </c>
      <c r="AD18" s="32">
        <v>17256.026999999998</v>
      </c>
      <c r="AE18" s="32">
        <v>17546.713</v>
      </c>
      <c r="AF18" s="32">
        <v>18007.312000000002</v>
      </c>
      <c r="AG18" s="32">
        <v>19358.996999999999</v>
      </c>
      <c r="AH18" s="32">
        <v>20176.476999999999</v>
      </c>
      <c r="AI18" s="32">
        <v>24932.65</v>
      </c>
      <c r="AJ18" s="32">
        <v>25712.133999999998</v>
      </c>
      <c r="AK18" s="32">
        <v>27865.234</v>
      </c>
      <c r="AL18" s="32">
        <v>26921.929</v>
      </c>
      <c r="AM18" s="32">
        <v>33471.557626431255</v>
      </c>
      <c r="AN18" s="32">
        <v>33362.849162574472</v>
      </c>
      <c r="AO18" s="32">
        <v>33106.717633739841</v>
      </c>
      <c r="AP18" s="32">
        <v>31990.141076910943</v>
      </c>
      <c r="AQ18" s="32">
        <v>31405.969597060084</v>
      </c>
      <c r="AR18" s="32">
        <v>31003.699828440804</v>
      </c>
      <c r="AS18" s="32">
        <v>30624.642212223349</v>
      </c>
      <c r="AT18" s="32">
        <v>30293.999821743062</v>
      </c>
      <c r="AU18" s="32">
        <v>29997.915784051864</v>
      </c>
      <c r="AV18" s="32">
        <v>29703.813817709026</v>
      </c>
    </row>
    <row r="19" spans="1:48" x14ac:dyDescent="0.25">
      <c r="A19" s="1"/>
      <c r="B19" s="58"/>
      <c r="C19" s="56"/>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row>
    <row r="20" spans="1:48" x14ac:dyDescent="0.25">
      <c r="A20" s="1"/>
      <c r="B20" s="58" t="s">
        <v>135</v>
      </c>
      <c r="C20" s="56"/>
      <c r="D20" s="32">
        <v>6310.7070000000003</v>
      </c>
      <c r="E20" s="32">
        <v>6058.4790000000003</v>
      </c>
      <c r="F20" s="32">
        <v>6198.8429999999998</v>
      </c>
      <c r="G20" s="32">
        <v>6333.9030000000002</v>
      </c>
      <c r="H20" s="32">
        <v>6471.5320000000002</v>
      </c>
      <c r="I20" s="32">
        <v>6683.9840000000004</v>
      </c>
      <c r="J20" s="32">
        <v>6888.366</v>
      </c>
      <c r="K20" s="32">
        <v>7655.3689999999997</v>
      </c>
      <c r="L20" s="32">
        <v>7285.3230000000003</v>
      </c>
      <c r="M20" s="32">
        <v>7580.0280000000002</v>
      </c>
      <c r="N20" s="32">
        <v>8131.7939999999999</v>
      </c>
      <c r="O20" s="32">
        <v>8143.7759999999998</v>
      </c>
      <c r="P20" s="32">
        <v>7746.7219999999998</v>
      </c>
      <c r="Q20" s="32">
        <v>8465.2119999999995</v>
      </c>
      <c r="R20" s="32">
        <v>8656.8960000000006</v>
      </c>
      <c r="S20" s="32">
        <v>8933.4940000000006</v>
      </c>
      <c r="T20" s="32">
        <v>9683.8709999999992</v>
      </c>
      <c r="U20" s="32">
        <v>11754.338</v>
      </c>
      <c r="V20" s="32">
        <v>11460.040999999999</v>
      </c>
      <c r="W20" s="32">
        <v>10474.629000000001</v>
      </c>
      <c r="X20" s="32">
        <v>11297.531999999999</v>
      </c>
      <c r="Y20" s="32">
        <v>11427.550999999999</v>
      </c>
      <c r="Z20" s="32">
        <v>15003.745999999999</v>
      </c>
      <c r="AA20" s="32">
        <v>12088.498</v>
      </c>
      <c r="AB20" s="32">
        <v>14669.986000000001</v>
      </c>
      <c r="AC20" s="32">
        <v>15356.878000000001</v>
      </c>
      <c r="AD20" s="32">
        <v>13340.164000000001</v>
      </c>
      <c r="AE20" s="32">
        <v>14567.968000000001</v>
      </c>
      <c r="AF20" s="32">
        <v>14208.380999999999</v>
      </c>
      <c r="AG20" s="32">
        <v>16097.016</v>
      </c>
      <c r="AH20" s="32">
        <v>14631.102000000001</v>
      </c>
      <c r="AI20" s="32">
        <v>18749.903999999999</v>
      </c>
      <c r="AJ20" s="32">
        <v>20105.024000000001</v>
      </c>
      <c r="AK20" s="32">
        <v>20646.627</v>
      </c>
      <c r="AL20" s="32">
        <v>20946.513999999999</v>
      </c>
      <c r="AM20" s="32">
        <v>23298.512357026553</v>
      </c>
      <c r="AN20" s="32">
        <v>23679.015077431708</v>
      </c>
      <c r="AO20" s="32">
        <v>23741.30398481098</v>
      </c>
      <c r="AP20" s="32">
        <v>23382.25143941231</v>
      </c>
      <c r="AQ20" s="32">
        <v>23073.334891486324</v>
      </c>
      <c r="AR20" s="32">
        <v>22824.270910888721</v>
      </c>
      <c r="AS20" s="32">
        <v>22681.258326488613</v>
      </c>
      <c r="AT20" s="32">
        <v>22600.137457009831</v>
      </c>
      <c r="AU20" s="32">
        <v>22555.677781227787</v>
      </c>
      <c r="AV20" s="32">
        <v>22543.067680168762</v>
      </c>
    </row>
    <row r="21" spans="1:48" x14ac:dyDescent="0.25">
      <c r="A21" s="1"/>
      <c r="B21" s="58"/>
      <c r="C21" s="56"/>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row>
    <row r="22" spans="1:48" x14ac:dyDescent="0.25">
      <c r="A22" s="1"/>
      <c r="B22" s="58" t="s">
        <v>145</v>
      </c>
      <c r="C22" s="56"/>
      <c r="D22" s="32">
        <v>6983.93</v>
      </c>
      <c r="E22" s="32">
        <v>6737.39</v>
      </c>
      <c r="F22" s="32">
        <v>6849.0060000000003</v>
      </c>
      <c r="G22" s="32">
        <v>6951.9160000000002</v>
      </c>
      <c r="H22" s="32">
        <v>7117.9129999999996</v>
      </c>
      <c r="I22" s="32">
        <v>7345.5050000000001</v>
      </c>
      <c r="J22" s="32">
        <v>7575.3940000000002</v>
      </c>
      <c r="K22" s="32">
        <v>8362.6389999999992</v>
      </c>
      <c r="L22" s="32">
        <v>7990.2759999999998</v>
      </c>
      <c r="M22" s="32">
        <v>8254.7270000000008</v>
      </c>
      <c r="N22" s="32">
        <v>8838.7999999999993</v>
      </c>
      <c r="O22" s="32">
        <v>8869.7870000000003</v>
      </c>
      <c r="P22" s="32">
        <v>8479.2880000000005</v>
      </c>
      <c r="Q22" s="32">
        <v>9203.8520000000008</v>
      </c>
      <c r="R22" s="32">
        <v>9455.7279999999992</v>
      </c>
      <c r="S22" s="32">
        <v>9804.1790000000001</v>
      </c>
      <c r="T22" s="32">
        <v>10565.288</v>
      </c>
      <c r="U22" s="32">
        <v>12671.736000000001</v>
      </c>
      <c r="V22" s="32">
        <v>12218.782999999999</v>
      </c>
      <c r="W22" s="32">
        <v>11225.571</v>
      </c>
      <c r="X22" s="32">
        <v>12014.981</v>
      </c>
      <c r="Y22" s="32">
        <v>12189.200999999999</v>
      </c>
      <c r="Z22" s="32">
        <v>16370.574000000001</v>
      </c>
      <c r="AA22" s="32">
        <v>13529.766</v>
      </c>
      <c r="AB22" s="32">
        <v>16454.483</v>
      </c>
      <c r="AC22" s="32">
        <v>16935.11</v>
      </c>
      <c r="AD22" s="32">
        <v>14987.74</v>
      </c>
      <c r="AE22" s="32">
        <v>15904.957</v>
      </c>
      <c r="AF22" s="32">
        <v>15335.52</v>
      </c>
      <c r="AG22" s="32">
        <v>17161.725999999999</v>
      </c>
      <c r="AH22" s="32">
        <v>15704.15</v>
      </c>
      <c r="AI22" s="32">
        <v>19729.315999999999</v>
      </c>
      <c r="AJ22" s="32">
        <v>21443.117999999999</v>
      </c>
      <c r="AK22" s="32">
        <v>21891.215</v>
      </c>
      <c r="AL22" s="32">
        <v>22034.707999999999</v>
      </c>
      <c r="AM22" s="32">
        <v>24304.790782002103</v>
      </c>
      <c r="AN22" s="32">
        <v>24692.708172622897</v>
      </c>
      <c r="AO22" s="32">
        <v>24760.714791179165</v>
      </c>
      <c r="AP22" s="32">
        <v>24421.668139845271</v>
      </c>
      <c r="AQ22" s="32">
        <v>24123.564195602052</v>
      </c>
      <c r="AR22" s="32">
        <v>23883.50682957939</v>
      </c>
      <c r="AS22" s="32">
        <v>23751.073477194514</v>
      </c>
      <c r="AT22" s="32">
        <v>23681.078834113781</v>
      </c>
      <c r="AU22" s="32">
        <v>23647.430202265205</v>
      </c>
      <c r="AV22" s="32">
        <v>23644.913673490963</v>
      </c>
    </row>
    <row r="23" spans="1:48" x14ac:dyDescent="0.25">
      <c r="A23" s="1"/>
      <c r="B23" s="58"/>
      <c r="C23" s="56"/>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row>
    <row r="24" spans="1:48" x14ac:dyDescent="0.25">
      <c r="A24" s="1"/>
      <c r="B24" s="53" t="s">
        <v>146</v>
      </c>
      <c r="C24" s="56"/>
      <c r="D24" s="32">
        <v>1852.5409999999999</v>
      </c>
      <c r="E24" s="32">
        <v>2004.4010000000001</v>
      </c>
      <c r="F24" s="32">
        <v>1831.0930000000001</v>
      </c>
      <c r="G24" s="32">
        <v>2095.3780000000002</v>
      </c>
      <c r="H24" s="32">
        <v>1956.2729999999999</v>
      </c>
      <c r="I24" s="32">
        <v>1765.039</v>
      </c>
      <c r="J24" s="32">
        <v>1629.9670000000001</v>
      </c>
      <c r="K24" s="32">
        <v>1991.3530000000001</v>
      </c>
      <c r="L24" s="32">
        <v>2163.5880000000002</v>
      </c>
      <c r="M24" s="32">
        <v>1942.731</v>
      </c>
      <c r="N24" s="32">
        <v>1752.7909999999999</v>
      </c>
      <c r="O24" s="32">
        <v>1630.338</v>
      </c>
      <c r="P24" s="32">
        <v>1497.9639999999999</v>
      </c>
      <c r="Q24" s="32">
        <v>2207.7759999999998</v>
      </c>
      <c r="R24" s="32">
        <v>2137.7469999999998</v>
      </c>
      <c r="S24" s="32">
        <v>3046.2040000000002</v>
      </c>
      <c r="T24" s="32">
        <v>2345.9409999999998</v>
      </c>
      <c r="U24" s="32">
        <v>1956.4269999999999</v>
      </c>
      <c r="V24" s="32">
        <v>2832.2260000000001</v>
      </c>
      <c r="W24" s="32">
        <v>3379.6280000000002</v>
      </c>
      <c r="X24" s="32">
        <v>4589.9679999999998</v>
      </c>
      <c r="Y24" s="32">
        <v>5451.473</v>
      </c>
      <c r="Z24" s="32">
        <v>4605.5429999999997</v>
      </c>
      <c r="AA24" s="32">
        <v>6127.5569999999998</v>
      </c>
      <c r="AB24" s="32">
        <v>4051.6819999999998</v>
      </c>
      <c r="AC24" s="32">
        <v>1880.424</v>
      </c>
      <c r="AD24" s="32">
        <v>3498.7939999999999</v>
      </c>
      <c r="AE24" s="32">
        <v>2742.0920000000001</v>
      </c>
      <c r="AF24" s="32">
        <v>3501.13</v>
      </c>
      <c r="AG24" s="32">
        <v>2725.848</v>
      </c>
      <c r="AH24" s="32">
        <v>5900.12</v>
      </c>
      <c r="AI24" s="32">
        <v>5056.982</v>
      </c>
      <c r="AJ24" s="32">
        <v>6756.6019999999999</v>
      </c>
      <c r="AK24" s="32">
        <v>6387.3019999999997</v>
      </c>
      <c r="AL24" s="32">
        <v>5375.4650000000001</v>
      </c>
      <c r="AM24" s="32">
        <v>9321.6373143121928</v>
      </c>
      <c r="AN24" s="32">
        <v>9117.209551941356</v>
      </c>
      <c r="AO24" s="32">
        <v>8881.391569275791</v>
      </c>
      <c r="AP24" s="32">
        <v>8105.1089373070972</v>
      </c>
      <c r="AQ24" s="32">
        <v>7797.1832763702951</v>
      </c>
      <c r="AR24" s="32">
        <v>7600.2010517295203</v>
      </c>
      <c r="AS24" s="32">
        <v>7336.718324803649</v>
      </c>
      <c r="AT24" s="32">
        <v>7078.2453979671227</v>
      </c>
      <c r="AU24" s="32">
        <v>6800.3127634863704</v>
      </c>
      <c r="AV24" s="32">
        <v>6505.9564108674494</v>
      </c>
    </row>
    <row r="25" spans="1:48" x14ac:dyDescent="0.25">
      <c r="A25" s="1"/>
      <c r="B25" s="58"/>
      <c r="C25" s="56"/>
      <c r="D25" s="1"/>
      <c r="E25" s="1"/>
      <c r="F25" s="1"/>
      <c r="G25" s="1"/>
      <c r="H25" s="1"/>
      <c r="I25" s="1"/>
      <c r="J25" s="1"/>
      <c r="K25" s="1"/>
      <c r="L25" s="1"/>
      <c r="M25" s="1"/>
      <c r="N25" s="1"/>
      <c r="O25" s="1"/>
      <c r="P25" s="1"/>
      <c r="Q25" s="1"/>
      <c r="R25" s="1"/>
      <c r="S25" s="1"/>
      <c r="T25" s="1"/>
      <c r="U25" s="1"/>
      <c r="V25" s="32"/>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row>
    <row r="26" spans="1:48" x14ac:dyDescent="0.25">
      <c r="A26" s="1"/>
      <c r="B26" s="58" t="s">
        <v>147</v>
      </c>
      <c r="C26" s="56"/>
      <c r="D26" s="32"/>
      <c r="E26" s="32"/>
      <c r="F26" s="32"/>
      <c r="G26" s="32"/>
      <c r="H26" s="32"/>
      <c r="I26" s="32"/>
      <c r="J26" s="32"/>
      <c r="K26" s="32"/>
      <c r="L26" s="32"/>
      <c r="M26" s="32"/>
      <c r="N26" s="32"/>
      <c r="O26" s="32"/>
      <c r="P26" s="32"/>
      <c r="Q26" s="32"/>
      <c r="R26" s="32"/>
      <c r="S26" s="32"/>
      <c r="T26" s="32"/>
      <c r="U26" s="32"/>
      <c r="V26" s="32">
        <v>2435.6869999999999</v>
      </c>
      <c r="W26" s="32">
        <v>2968.5990000000002</v>
      </c>
      <c r="X26" s="32">
        <v>4268.7939999999999</v>
      </c>
      <c r="Y26" s="32">
        <v>5095.8660000000036</v>
      </c>
      <c r="Z26" s="32">
        <v>3674.2849999999999</v>
      </c>
      <c r="AA26" s="32">
        <v>5061.3990000000013</v>
      </c>
      <c r="AB26" s="32">
        <v>2616.0550000000003</v>
      </c>
      <c r="AC26" s="32">
        <v>703.49799999999959</v>
      </c>
      <c r="AD26" s="32">
        <v>2263.891999999998</v>
      </c>
      <c r="AE26" s="32">
        <v>1859.0180000000018</v>
      </c>
      <c r="AF26" s="32">
        <v>2840.5969999999979</v>
      </c>
      <c r="AG26" s="32">
        <v>1989.2590000000018</v>
      </c>
      <c r="AH26" s="32">
        <v>5263.6640000000025</v>
      </c>
      <c r="AI26" s="32">
        <v>4567.9279999999999</v>
      </c>
      <c r="AJ26" s="32">
        <v>5857.5770000000011</v>
      </c>
      <c r="AK26" s="32">
        <v>5707.0859999999993</v>
      </c>
      <c r="AL26" s="32">
        <v>4878.2700000000004</v>
      </c>
      <c r="AM26" s="32">
        <v>8850.1339442870703</v>
      </c>
      <c r="AN26" s="32">
        <v>8637.4915900317246</v>
      </c>
      <c r="AO26" s="32">
        <v>8395.4047676876762</v>
      </c>
      <c r="AP26" s="32">
        <v>7598.6936729365007</v>
      </c>
      <c r="AQ26" s="32">
        <v>7279.9538190813146</v>
      </c>
      <c r="AR26" s="32">
        <v>7073.9235698301381</v>
      </c>
      <c r="AS26" s="32">
        <v>6799.8652822320364</v>
      </c>
      <c r="AT26" s="32">
        <v>6530.2960326781904</v>
      </c>
      <c r="AU26" s="32">
        <v>6241.5617992942753</v>
      </c>
      <c r="AV26" s="32">
        <v>5937.124536238367</v>
      </c>
    </row>
    <row r="27" spans="1:48" x14ac:dyDescent="0.25">
      <c r="A27" s="1"/>
      <c r="B27" s="58"/>
      <c r="C27" s="56"/>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row>
    <row r="28" spans="1:48" x14ac:dyDescent="0.25">
      <c r="A28" s="1"/>
      <c r="B28" s="53" t="s">
        <v>148</v>
      </c>
      <c r="C28" s="56"/>
      <c r="D28" s="32">
        <v>1700.59</v>
      </c>
      <c r="E28" s="32">
        <v>1183.4860000000001</v>
      </c>
      <c r="F28" s="32">
        <v>1802.9159999999999</v>
      </c>
      <c r="G28" s="32">
        <v>1634.0319999999999</v>
      </c>
      <c r="H28" s="32">
        <v>1885.0609999999999</v>
      </c>
      <c r="I28" s="32">
        <v>992.70399999999995</v>
      </c>
      <c r="J28" s="32">
        <v>2095.1959999999999</v>
      </c>
      <c r="K28" s="32">
        <v>1755.03</v>
      </c>
      <c r="L28" s="32">
        <v>1542.434</v>
      </c>
      <c r="M28" s="32">
        <v>1633.9760000000001</v>
      </c>
      <c r="N28" s="32">
        <v>1135.9090000000001</v>
      </c>
      <c r="O28" s="32">
        <v>1351.8869999999999</v>
      </c>
      <c r="P28" s="32">
        <v>402.83699999999999</v>
      </c>
      <c r="Q28" s="32">
        <v>2073.35</v>
      </c>
      <c r="R28" s="32">
        <v>2227.6210000000001</v>
      </c>
      <c r="S28" s="32">
        <v>2491.886</v>
      </c>
      <c r="T28" s="32">
        <v>1332.287</v>
      </c>
      <c r="U28" s="32">
        <v>1773.0170000000001</v>
      </c>
      <c r="V28" s="32">
        <v>3350.8020000000001</v>
      </c>
      <c r="W28" s="32">
        <v>2613.9569999999999</v>
      </c>
      <c r="X28" s="32">
        <v>3256.7170000000001</v>
      </c>
      <c r="Y28" s="32">
        <v>5161.5770000000002</v>
      </c>
      <c r="Z28" s="32">
        <v>3024.6010000000001</v>
      </c>
      <c r="AA28" s="32">
        <v>5911.4790000000003</v>
      </c>
      <c r="AB28" s="32">
        <v>2472.5639999999999</v>
      </c>
      <c r="AC28" s="32">
        <v>1742.701</v>
      </c>
      <c r="AD28" s="32">
        <v>2268.2869999999998</v>
      </c>
      <c r="AE28" s="32">
        <v>1641.7560000000001</v>
      </c>
      <c r="AF28" s="32">
        <v>2671.7919999999999</v>
      </c>
      <c r="AG28" s="32">
        <v>2197.2710000000002</v>
      </c>
      <c r="AH28" s="32">
        <v>4472.3270000000002</v>
      </c>
      <c r="AI28" s="32">
        <v>5203.3339999999998</v>
      </c>
      <c r="AJ28" s="32">
        <v>4269.0159999999996</v>
      </c>
      <c r="AK28" s="32">
        <v>5974.02</v>
      </c>
      <c r="AL28" s="32">
        <v>4887.2219999999998</v>
      </c>
      <c r="AM28" s="32">
        <v>9166.7668444291521</v>
      </c>
      <c r="AN28" s="32">
        <v>8670.1409899515747</v>
      </c>
      <c r="AO28" s="32">
        <v>8346.0028425606761</v>
      </c>
      <c r="AP28" s="32">
        <v>7568.4729370656714</v>
      </c>
      <c r="AQ28" s="32">
        <v>7282.4054014580324</v>
      </c>
      <c r="AR28" s="32">
        <v>7120.1929988614138</v>
      </c>
      <c r="AS28" s="32">
        <v>6873.5687350288354</v>
      </c>
      <c r="AT28" s="32">
        <v>6612.9209876292807</v>
      </c>
      <c r="AU28" s="32">
        <v>6350.4855817866592</v>
      </c>
      <c r="AV28" s="32">
        <v>6058.9001442180634</v>
      </c>
    </row>
    <row r="29" spans="1:48" ht="15.75" thickBot="1" x14ac:dyDescent="0.3">
      <c r="A29" s="1"/>
      <c r="B29" s="27"/>
      <c r="C29" s="29"/>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row>
    <row r="30" spans="1:48" x14ac:dyDescent="0.25">
      <c r="A30" s="1"/>
      <c r="B30" s="1"/>
      <c r="C30" s="2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row>
  </sheetData>
  <sheetProtection sheet="1" objects="1" scenarios="1"/>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V70"/>
  <sheetViews>
    <sheetView zoomScale="99" zoomScaleNormal="99" workbookViewId="0">
      <pane xSplit="3" ySplit="2" topLeftCell="AF3" activePane="bottomRight" state="frozen"/>
      <selection activeCell="AT1" sqref="AT1:AU2"/>
      <selection pane="topRight" activeCell="AT1" sqref="AT1:AU2"/>
      <selection pane="bottomLeft" activeCell="AT1" sqref="AT1:AU2"/>
      <selection pane="bottomRight" activeCell="A3" sqref="A3"/>
    </sheetView>
  </sheetViews>
  <sheetFormatPr defaultColWidth="8.7109375" defaultRowHeight="15" x14ac:dyDescent="0.25"/>
  <cols>
    <col min="1" max="1" width="8.7109375" style="2"/>
    <col min="2" max="2" width="43"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8" t="s">
        <v>6</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row>
    <row r="2" spans="1:48" x14ac:dyDescent="0.25">
      <c r="B2" s="15" t="str">
        <f>+"Value Added to the US Economy by the "&amp;TOC!A90&amp;" Ag Sector"</f>
        <v>Value Added to the US Economy by the Kansas Ag Sector</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20"/>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30" t="s">
        <v>76</v>
      </c>
      <c r="C4" s="3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63" t="s">
        <v>149</v>
      </c>
      <c r="C5" s="48"/>
      <c r="D5" s="32">
        <v>2322.3679999999999</v>
      </c>
      <c r="E5" s="32">
        <v>1948.9770000000001</v>
      </c>
      <c r="F5" s="32">
        <v>2659.0509999999999</v>
      </c>
      <c r="G5" s="32">
        <v>2369.4079999999999</v>
      </c>
      <c r="H5" s="32">
        <v>3037.0079999999998</v>
      </c>
      <c r="I5" s="32">
        <v>2624.6030000000001</v>
      </c>
      <c r="J5" s="32">
        <v>3799.5749999999998</v>
      </c>
      <c r="K5" s="32">
        <v>3930.8429999999998</v>
      </c>
      <c r="L5" s="32">
        <v>3253.2190000000001</v>
      </c>
      <c r="M5" s="32">
        <v>2571.1309999999999</v>
      </c>
      <c r="N5" s="32">
        <v>2250.8879999999999</v>
      </c>
      <c r="O5" s="32">
        <v>2714.5349999999999</v>
      </c>
      <c r="P5" s="32">
        <v>2272.65</v>
      </c>
      <c r="Q5" s="32">
        <v>3008.7130000000002</v>
      </c>
      <c r="R5" s="32">
        <v>3425.6770000000001</v>
      </c>
      <c r="S5" s="32">
        <v>3131.558</v>
      </c>
      <c r="T5" s="32">
        <v>3045.3240000000001</v>
      </c>
      <c r="U5" s="32">
        <v>4920.9380000000001</v>
      </c>
      <c r="V5" s="32">
        <v>6807.0150000000003</v>
      </c>
      <c r="W5" s="32">
        <v>6176.4690000000001</v>
      </c>
      <c r="X5" s="32">
        <v>5928.1310000000003</v>
      </c>
      <c r="Y5" s="32">
        <v>6309.8389999999999</v>
      </c>
      <c r="Z5" s="32">
        <v>6823.3519999999999</v>
      </c>
      <c r="AA5" s="32">
        <v>7592.2610000000004</v>
      </c>
      <c r="AB5" s="32">
        <v>5821.0590000000002</v>
      </c>
      <c r="AC5" s="32">
        <v>6057.9709999999995</v>
      </c>
      <c r="AD5" s="32">
        <v>6320.5259999999998</v>
      </c>
      <c r="AE5" s="32">
        <v>6009.9440000000004</v>
      </c>
      <c r="AF5" s="32">
        <v>6180.18</v>
      </c>
      <c r="AG5" s="32">
        <v>6741.9129999999996</v>
      </c>
      <c r="AH5" s="32">
        <v>7065.4089999999997</v>
      </c>
      <c r="AI5" s="32">
        <v>10497.368</v>
      </c>
      <c r="AJ5" s="32">
        <v>8741.1839999999993</v>
      </c>
      <c r="AK5" s="32">
        <v>8100.4290000000001</v>
      </c>
      <c r="AL5" s="32">
        <v>7623.6009999999997</v>
      </c>
      <c r="AM5" s="32">
        <v>8365.7611269770932</v>
      </c>
      <c r="AN5" s="32">
        <v>8468.0775891379708</v>
      </c>
      <c r="AO5" s="32">
        <v>8680.4488845886717</v>
      </c>
      <c r="AP5" s="32">
        <v>8849.88990538486</v>
      </c>
      <c r="AQ5" s="32">
        <v>8820.4302430836815</v>
      </c>
      <c r="AR5" s="32">
        <v>8803.7765071261383</v>
      </c>
      <c r="AS5" s="32">
        <v>8814.3818462671152</v>
      </c>
      <c r="AT5" s="32">
        <v>8849.0822126395051</v>
      </c>
      <c r="AU5" s="32">
        <v>8926.6939519122498</v>
      </c>
      <c r="AV5" s="32">
        <v>8969.3779342295293</v>
      </c>
    </row>
    <row r="6" spans="1:48" x14ac:dyDescent="0.25">
      <c r="A6" s="1"/>
      <c r="B6" s="64" t="s">
        <v>150</v>
      </c>
      <c r="C6" s="48"/>
      <c r="D6" s="32">
        <v>2024.347</v>
      </c>
      <c r="E6" s="32">
        <v>2265.2979999999998</v>
      </c>
      <c r="F6" s="32">
        <v>2373.7649999999999</v>
      </c>
      <c r="G6" s="32">
        <v>2471.2950000000001</v>
      </c>
      <c r="H6" s="32">
        <v>2863.39</v>
      </c>
      <c r="I6" s="32">
        <v>3076.0210000000002</v>
      </c>
      <c r="J6" s="32">
        <v>2973.45</v>
      </c>
      <c r="K6" s="32">
        <v>3688.62</v>
      </c>
      <c r="L6" s="32">
        <v>3417.9870000000001</v>
      </c>
      <c r="M6" s="32">
        <v>2479.7159999999999</v>
      </c>
      <c r="N6" s="32">
        <v>2535.14</v>
      </c>
      <c r="O6" s="32">
        <v>2515.357</v>
      </c>
      <c r="P6" s="32">
        <v>2773.35</v>
      </c>
      <c r="Q6" s="32">
        <v>2937.9349999999999</v>
      </c>
      <c r="R6" s="32">
        <v>2861.0830000000001</v>
      </c>
      <c r="S6" s="32">
        <v>3265.386</v>
      </c>
      <c r="T6" s="32">
        <v>3370.0120000000002</v>
      </c>
      <c r="U6" s="32">
        <v>4823.8850000000002</v>
      </c>
      <c r="V6" s="32">
        <v>5584.2219999999998</v>
      </c>
      <c r="W6" s="32">
        <v>6296.8220000000001</v>
      </c>
      <c r="X6" s="32">
        <v>7197.6009999999997</v>
      </c>
      <c r="Y6" s="32">
        <v>6098.6329999999998</v>
      </c>
      <c r="Z6" s="32">
        <v>7130.8130000000001</v>
      </c>
      <c r="AA6" s="32">
        <v>6668.4250000000002</v>
      </c>
      <c r="AB6" s="32">
        <v>6105.3980000000001</v>
      </c>
      <c r="AC6" s="32">
        <v>5542.1189999999997</v>
      </c>
      <c r="AD6" s="32">
        <v>6498.2479999999996</v>
      </c>
      <c r="AE6" s="32">
        <v>6134.7330000000002</v>
      </c>
      <c r="AF6" s="32">
        <v>6457.5969999999998</v>
      </c>
      <c r="AG6" s="32">
        <v>6543.0219999999999</v>
      </c>
      <c r="AH6" s="32">
        <v>7998.848</v>
      </c>
      <c r="AI6" s="32">
        <v>9801.6689999999999</v>
      </c>
      <c r="AJ6" s="32">
        <v>9952.2950000000001</v>
      </c>
      <c r="AK6" s="32">
        <v>7766.4849999999997</v>
      </c>
      <c r="AL6" s="32">
        <v>7270.5060000000003</v>
      </c>
      <c r="AM6" s="32">
        <v>7829.6892717355386</v>
      </c>
      <c r="AN6" s="32">
        <v>8268.9624537228865</v>
      </c>
      <c r="AO6" s="32">
        <v>8573.6327626806651</v>
      </c>
      <c r="AP6" s="32">
        <v>8722.3441814165562</v>
      </c>
      <c r="AQ6" s="32">
        <v>8716.0282392277768</v>
      </c>
      <c r="AR6" s="32">
        <v>8693.8929242237155</v>
      </c>
      <c r="AS6" s="32">
        <v>8703.2732640872091</v>
      </c>
      <c r="AT6" s="32">
        <v>8750.6871098895081</v>
      </c>
      <c r="AU6" s="32">
        <v>8817.636551683403</v>
      </c>
      <c r="AV6" s="32">
        <v>8856.0587258634205</v>
      </c>
    </row>
    <row r="7" spans="1:48" x14ac:dyDescent="0.25">
      <c r="A7" s="1"/>
      <c r="B7" s="64" t="s">
        <v>151</v>
      </c>
      <c r="C7" s="48"/>
      <c r="D7" s="32">
        <v>0.155</v>
      </c>
      <c r="E7" s="32">
        <v>0.26400000000000001</v>
      </c>
      <c r="F7" s="32">
        <v>0.17699999999999999</v>
      </c>
      <c r="G7" s="32">
        <v>0.12</v>
      </c>
      <c r="H7" s="32">
        <v>0.376</v>
      </c>
      <c r="I7" s="32">
        <v>0.32400000000000001</v>
      </c>
      <c r="J7" s="32">
        <v>0.88600000000000001</v>
      </c>
      <c r="K7" s="32">
        <v>2.0059999999999998</v>
      </c>
      <c r="L7" s="32">
        <v>3.58</v>
      </c>
      <c r="M7" s="32">
        <v>6.1289999999999996</v>
      </c>
      <c r="N7" s="32">
        <v>5.3209999999999997</v>
      </c>
      <c r="O7" s="32">
        <v>5.46</v>
      </c>
      <c r="P7" s="32">
        <v>11.842000000000001</v>
      </c>
      <c r="Q7" s="32">
        <v>28.779</v>
      </c>
      <c r="R7" s="32">
        <v>32.25</v>
      </c>
      <c r="S7" s="32">
        <v>18.646000000000001</v>
      </c>
      <c r="T7" s="32">
        <v>26.832999999999998</v>
      </c>
      <c r="U7" s="32">
        <v>23.803999999999998</v>
      </c>
      <c r="V7" s="32">
        <v>12.766</v>
      </c>
      <c r="W7" s="32">
        <v>13.917</v>
      </c>
      <c r="X7" s="32">
        <v>37.792000000000002</v>
      </c>
      <c r="Y7" s="32">
        <v>31.564</v>
      </c>
      <c r="Z7" s="32">
        <v>29.838000000000001</v>
      </c>
      <c r="AA7" s="32">
        <v>18.782</v>
      </c>
      <c r="AB7" s="32">
        <v>21.635999999999999</v>
      </c>
      <c r="AC7" s="32">
        <v>11.641999999999999</v>
      </c>
      <c r="AD7" s="32">
        <v>16.172000000000001</v>
      </c>
      <c r="AE7" s="32">
        <v>41.292000000000002</v>
      </c>
      <c r="AF7" s="32">
        <v>76.405000000000001</v>
      </c>
      <c r="AG7" s="32">
        <v>114.387</v>
      </c>
      <c r="AH7" s="32">
        <v>106.309</v>
      </c>
      <c r="AI7" s="32">
        <v>111.88</v>
      </c>
      <c r="AJ7" s="32">
        <v>95.447999999999993</v>
      </c>
      <c r="AK7" s="32">
        <v>84.814999999999998</v>
      </c>
      <c r="AL7" s="32">
        <v>62.67</v>
      </c>
      <c r="AM7" s="32">
        <v>53.60845407879804</v>
      </c>
      <c r="AN7" s="32">
        <v>86.396101143583095</v>
      </c>
      <c r="AO7" s="32">
        <v>88.919975387958786</v>
      </c>
      <c r="AP7" s="32">
        <v>90.642033106339028</v>
      </c>
      <c r="AQ7" s="32">
        <v>92.36995477397069</v>
      </c>
      <c r="AR7" s="32">
        <v>94.251780394504834</v>
      </c>
      <c r="AS7" s="32">
        <v>96.378459198935218</v>
      </c>
      <c r="AT7" s="32">
        <v>98.644557614989537</v>
      </c>
      <c r="AU7" s="32">
        <v>101.28528640882699</v>
      </c>
      <c r="AV7" s="32">
        <v>103.65613318858625</v>
      </c>
    </row>
    <row r="8" spans="1:48" x14ac:dyDescent="0.25">
      <c r="A8" s="1"/>
      <c r="B8" s="64" t="s">
        <v>152</v>
      </c>
      <c r="C8" s="48"/>
      <c r="D8" s="32">
        <v>743.39300000000003</v>
      </c>
      <c r="E8" s="32">
        <v>794.56200000000001</v>
      </c>
      <c r="F8" s="32">
        <v>906.11400000000003</v>
      </c>
      <c r="G8" s="32">
        <v>901.86900000000003</v>
      </c>
      <c r="H8" s="32">
        <v>985.92100000000005</v>
      </c>
      <c r="I8" s="32">
        <v>1286.0360000000001</v>
      </c>
      <c r="J8" s="32">
        <v>1462.231</v>
      </c>
      <c r="K8" s="32">
        <v>1612.7249999999999</v>
      </c>
      <c r="L8" s="32">
        <v>1405.278</v>
      </c>
      <c r="M8" s="32">
        <v>1083.5509999999999</v>
      </c>
      <c r="N8" s="32">
        <v>1260.67</v>
      </c>
      <c r="O8" s="32">
        <v>1211.8030000000001</v>
      </c>
      <c r="P8" s="32">
        <v>1271.877</v>
      </c>
      <c r="Q8" s="32">
        <v>1049.5360000000001</v>
      </c>
      <c r="R8" s="32">
        <v>1195.154</v>
      </c>
      <c r="S8" s="32">
        <v>1199.3630000000001</v>
      </c>
      <c r="T8" s="32">
        <v>1471.07</v>
      </c>
      <c r="U8" s="32">
        <v>2103.808</v>
      </c>
      <c r="V8" s="32">
        <v>2529.623</v>
      </c>
      <c r="W8" s="32">
        <v>2729.8490000000002</v>
      </c>
      <c r="X8" s="32">
        <v>3509.8</v>
      </c>
      <c r="Y8" s="32">
        <v>3000.2040000000002</v>
      </c>
      <c r="Z8" s="32">
        <v>3105.1010000000001</v>
      </c>
      <c r="AA8" s="32">
        <v>2796.0610000000001</v>
      </c>
      <c r="AB8" s="32">
        <v>2984.8130000000001</v>
      </c>
      <c r="AC8" s="32">
        <v>2828.4670000000001</v>
      </c>
      <c r="AD8" s="32">
        <v>3076.8960000000002</v>
      </c>
      <c r="AE8" s="32">
        <v>2867.768</v>
      </c>
      <c r="AF8" s="32">
        <v>3161.4580000000001</v>
      </c>
      <c r="AG8" s="32">
        <v>3314.143</v>
      </c>
      <c r="AH8" s="32">
        <v>4315.1660000000002</v>
      </c>
      <c r="AI8" s="32">
        <v>5134.4340000000002</v>
      </c>
      <c r="AJ8" s="32">
        <v>5369.174</v>
      </c>
      <c r="AK8" s="32">
        <v>4437.5600000000004</v>
      </c>
      <c r="AL8" s="32">
        <v>3986.1439999999998</v>
      </c>
      <c r="AM8" s="32">
        <v>4339.1234278469401</v>
      </c>
      <c r="AN8" s="32">
        <v>4548.9559777665454</v>
      </c>
      <c r="AO8" s="32">
        <v>4724.2741729432346</v>
      </c>
      <c r="AP8" s="32">
        <v>4821.7214737243485</v>
      </c>
      <c r="AQ8" s="32">
        <v>4806.8128988647986</v>
      </c>
      <c r="AR8" s="32">
        <v>4796.770730654418</v>
      </c>
      <c r="AS8" s="32">
        <v>4801.1691268682671</v>
      </c>
      <c r="AT8" s="32">
        <v>4824.0451696449327</v>
      </c>
      <c r="AU8" s="32">
        <v>4849.2186584417805</v>
      </c>
      <c r="AV8" s="32">
        <v>4860.7507833349191</v>
      </c>
    </row>
    <row r="9" spans="1:48" x14ac:dyDescent="0.25">
      <c r="A9" s="1"/>
      <c r="B9" s="64" t="s">
        <v>153</v>
      </c>
      <c r="C9" s="48"/>
      <c r="D9" s="32">
        <v>946.01</v>
      </c>
      <c r="E9" s="32">
        <v>1161.028</v>
      </c>
      <c r="F9" s="32">
        <v>1051.962</v>
      </c>
      <c r="G9" s="32">
        <v>1145.231</v>
      </c>
      <c r="H9" s="32">
        <v>1374.854</v>
      </c>
      <c r="I9" s="32">
        <v>1324.6379999999999</v>
      </c>
      <c r="J9" s="32">
        <v>1059.2760000000001</v>
      </c>
      <c r="K9" s="32">
        <v>1391.1469999999999</v>
      </c>
      <c r="L9" s="32">
        <v>1368.402</v>
      </c>
      <c r="M9" s="32">
        <v>940.11800000000005</v>
      </c>
      <c r="N9" s="32">
        <v>909.89300000000003</v>
      </c>
      <c r="O9" s="32">
        <v>859.00599999999997</v>
      </c>
      <c r="P9" s="32">
        <v>1010.461</v>
      </c>
      <c r="Q9" s="32">
        <v>1331.7139999999999</v>
      </c>
      <c r="R9" s="32">
        <v>988.50099999999998</v>
      </c>
      <c r="S9" s="32">
        <v>1274.857</v>
      </c>
      <c r="T9" s="32">
        <v>1149.9459999999999</v>
      </c>
      <c r="U9" s="32">
        <v>1635.72</v>
      </c>
      <c r="V9" s="32">
        <v>2058.116</v>
      </c>
      <c r="W9" s="32">
        <v>1809.8430000000001</v>
      </c>
      <c r="X9" s="32">
        <v>1781.1759999999999</v>
      </c>
      <c r="Y9" s="32">
        <v>1773.0150000000001</v>
      </c>
      <c r="Z9" s="32">
        <v>2568.0810000000001</v>
      </c>
      <c r="AA9" s="32">
        <v>2115.105</v>
      </c>
      <c r="AB9" s="32">
        <v>1582.829</v>
      </c>
      <c r="AC9" s="32">
        <v>1418.6489999999999</v>
      </c>
      <c r="AD9" s="32">
        <v>1390.3</v>
      </c>
      <c r="AE9" s="32">
        <v>1401.8889999999999</v>
      </c>
      <c r="AF9" s="32">
        <v>1448.2239999999999</v>
      </c>
      <c r="AG9" s="32">
        <v>1310.4749999999999</v>
      </c>
      <c r="AH9" s="32">
        <v>1316.578</v>
      </c>
      <c r="AI9" s="32">
        <v>2206.9670000000001</v>
      </c>
      <c r="AJ9" s="32">
        <v>2121.3989999999999</v>
      </c>
      <c r="AK9" s="32">
        <v>1463.2180000000001</v>
      </c>
      <c r="AL9" s="32">
        <v>1615.605</v>
      </c>
      <c r="AM9" s="32">
        <v>1641.5514470856881</v>
      </c>
      <c r="AN9" s="32">
        <v>1688.2018766089784</v>
      </c>
      <c r="AO9" s="32">
        <v>1692.8508446814201</v>
      </c>
      <c r="AP9" s="32">
        <v>1696.1346351511943</v>
      </c>
      <c r="AQ9" s="32">
        <v>1690.9775246696217</v>
      </c>
      <c r="AR9" s="32">
        <v>1679.9503267963287</v>
      </c>
      <c r="AS9" s="32">
        <v>1670.6963580021716</v>
      </c>
      <c r="AT9" s="32">
        <v>1660.1380617429693</v>
      </c>
      <c r="AU9" s="32">
        <v>1657.0384904289606</v>
      </c>
      <c r="AV9" s="32">
        <v>1649.4932407732606</v>
      </c>
    </row>
    <row r="10" spans="1:48" x14ac:dyDescent="0.25">
      <c r="A10" s="1"/>
      <c r="B10" s="64" t="s">
        <v>154</v>
      </c>
      <c r="C10" s="48"/>
      <c r="D10" s="32">
        <v>2.375</v>
      </c>
      <c r="E10" s="32">
        <v>4.4969999999999999</v>
      </c>
      <c r="F10" s="32">
        <v>7.7039999999999997</v>
      </c>
      <c r="G10" s="32">
        <v>4.1909999999999998</v>
      </c>
      <c r="H10" s="32">
        <v>6.6420000000000003</v>
      </c>
      <c r="I10" s="32">
        <v>3.5089999999999999</v>
      </c>
      <c r="J10" s="32">
        <v>1.663</v>
      </c>
      <c r="K10" s="32">
        <v>4.6420000000000003</v>
      </c>
      <c r="L10" s="32">
        <v>1.099</v>
      </c>
      <c r="M10" s="32">
        <v>5.0229999999999997</v>
      </c>
      <c r="N10" s="32">
        <v>2.2200000000000002</v>
      </c>
      <c r="O10" s="32">
        <v>2.298</v>
      </c>
      <c r="P10" s="32">
        <v>3.7770000000000001</v>
      </c>
      <c r="Q10" s="32">
        <v>5.7409999999999997</v>
      </c>
      <c r="R10" s="32">
        <v>7.1109999999999998</v>
      </c>
      <c r="S10" s="32">
        <v>7.58</v>
      </c>
      <c r="T10" s="32">
        <v>6.1749999999999998</v>
      </c>
      <c r="U10" s="32">
        <v>4.1849999999999996</v>
      </c>
      <c r="V10" s="32">
        <v>1.9</v>
      </c>
      <c r="W10" s="32">
        <v>1.3</v>
      </c>
      <c r="X10" s="32">
        <v>5.25</v>
      </c>
      <c r="Y10" s="32">
        <v>2.7</v>
      </c>
      <c r="Z10" s="32">
        <v>4.05</v>
      </c>
      <c r="AA10" s="32">
        <v>1.1579999999999999</v>
      </c>
      <c r="AB10" s="32">
        <v>0.36799999999999999</v>
      </c>
      <c r="AC10" s="32">
        <v>0.55300000000000005</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0</v>
      </c>
      <c r="AT10" s="32">
        <v>0</v>
      </c>
      <c r="AU10" s="32">
        <v>0</v>
      </c>
      <c r="AV10" s="32">
        <v>0</v>
      </c>
    </row>
    <row r="11" spans="1:48" x14ac:dyDescent="0.25">
      <c r="A11" s="1"/>
      <c r="B11" s="64" t="s">
        <v>155</v>
      </c>
      <c r="C11" s="48"/>
      <c r="D11" s="32">
        <v>275.23899999999998</v>
      </c>
      <c r="E11" s="32">
        <v>234.85499999999999</v>
      </c>
      <c r="F11" s="32">
        <v>335.47300000000001</v>
      </c>
      <c r="G11" s="32">
        <v>351.31099999999998</v>
      </c>
      <c r="H11" s="32">
        <v>432.24599999999998</v>
      </c>
      <c r="I11" s="32">
        <v>402.39699999999999</v>
      </c>
      <c r="J11" s="32">
        <v>395.73599999999999</v>
      </c>
      <c r="K11" s="32">
        <v>584.43100000000004</v>
      </c>
      <c r="L11" s="32">
        <v>554.577</v>
      </c>
      <c r="M11" s="32">
        <v>362.28800000000001</v>
      </c>
      <c r="N11" s="32">
        <v>268.51799999999997</v>
      </c>
      <c r="O11" s="32">
        <v>328.05799999999999</v>
      </c>
      <c r="P11" s="32">
        <v>365.00900000000001</v>
      </c>
      <c r="Q11" s="32">
        <v>395.815</v>
      </c>
      <c r="R11" s="32">
        <v>509.72399999999999</v>
      </c>
      <c r="S11" s="32">
        <v>631.447</v>
      </c>
      <c r="T11" s="32">
        <v>559.05700000000002</v>
      </c>
      <c r="U11" s="32">
        <v>896.23299999999995</v>
      </c>
      <c r="V11" s="32">
        <v>823.46500000000003</v>
      </c>
      <c r="W11" s="32">
        <v>1597.2529999999999</v>
      </c>
      <c r="X11" s="32">
        <v>1730.4469999999999</v>
      </c>
      <c r="Y11" s="32">
        <v>1129.1279999999999</v>
      </c>
      <c r="Z11" s="32">
        <v>1263.374</v>
      </c>
      <c r="AA11" s="32">
        <v>1596.6089999999999</v>
      </c>
      <c r="AB11" s="32">
        <v>1378.92</v>
      </c>
      <c r="AC11" s="32">
        <v>1123.546</v>
      </c>
      <c r="AD11" s="32">
        <v>1863.0889999999999</v>
      </c>
      <c r="AE11" s="32">
        <v>1635.077</v>
      </c>
      <c r="AF11" s="32">
        <v>1585.7809999999999</v>
      </c>
      <c r="AG11" s="32">
        <v>1622.039</v>
      </c>
      <c r="AH11" s="32">
        <v>2071.3290000000002</v>
      </c>
      <c r="AI11" s="32">
        <v>2134.8760000000002</v>
      </c>
      <c r="AJ11" s="32">
        <v>2096.1419999999998</v>
      </c>
      <c r="AK11" s="32">
        <v>1535.864</v>
      </c>
      <c r="AL11" s="32">
        <v>1372.6479999999999</v>
      </c>
      <c r="AM11" s="32">
        <v>1556.625793784568</v>
      </c>
      <c r="AN11" s="32">
        <v>1697.4018944679563</v>
      </c>
      <c r="AO11" s="32">
        <v>1812.7236613993966</v>
      </c>
      <c r="AP11" s="32">
        <v>1855.6506047744899</v>
      </c>
      <c r="AQ11" s="32">
        <v>1867.8639334861839</v>
      </c>
      <c r="AR11" s="32">
        <v>1865.4702013986346</v>
      </c>
      <c r="AS11" s="32">
        <v>1877.4228739660246</v>
      </c>
      <c r="AT11" s="32">
        <v>1909.2349281922543</v>
      </c>
      <c r="AU11" s="32">
        <v>1950.0169513892397</v>
      </c>
      <c r="AV11" s="32">
        <v>1981.2703721299372</v>
      </c>
    </row>
    <row r="12" spans="1:48" x14ac:dyDescent="0.25">
      <c r="A12" s="1"/>
      <c r="B12" s="64" t="s">
        <v>156</v>
      </c>
      <c r="C12" s="48"/>
      <c r="D12" s="32">
        <v>26.27</v>
      </c>
      <c r="E12" s="32">
        <v>34.655999999999999</v>
      </c>
      <c r="F12" s="32">
        <v>33.908000000000001</v>
      </c>
      <c r="G12" s="32">
        <v>27.221</v>
      </c>
      <c r="H12" s="32">
        <v>21.75</v>
      </c>
      <c r="I12" s="32">
        <v>16.091999999999999</v>
      </c>
      <c r="J12" s="32">
        <v>16.353999999999999</v>
      </c>
      <c r="K12" s="32">
        <v>17.869</v>
      </c>
      <c r="L12" s="32">
        <v>13.592000000000001</v>
      </c>
      <c r="M12" s="32">
        <v>12.375999999999999</v>
      </c>
      <c r="N12" s="32">
        <v>14.568</v>
      </c>
      <c r="O12" s="32">
        <v>17.291</v>
      </c>
      <c r="P12" s="32">
        <v>17.177</v>
      </c>
      <c r="Q12" s="32">
        <v>17.745000000000001</v>
      </c>
      <c r="R12" s="32">
        <v>24.777000000000001</v>
      </c>
      <c r="S12" s="32">
        <v>29.388000000000002</v>
      </c>
      <c r="T12" s="32">
        <v>35.741999999999997</v>
      </c>
      <c r="U12" s="32">
        <v>29.951000000000001</v>
      </c>
      <c r="V12" s="32">
        <v>24.962</v>
      </c>
      <c r="W12" s="32">
        <v>22.56</v>
      </c>
      <c r="X12" s="32">
        <v>18.861000000000001</v>
      </c>
      <c r="Y12" s="32">
        <v>21.738</v>
      </c>
      <c r="Z12" s="32">
        <v>18.129000000000001</v>
      </c>
      <c r="AA12" s="32">
        <v>20.648</v>
      </c>
      <c r="AB12" s="32">
        <v>17.559000000000001</v>
      </c>
      <c r="AC12" s="32">
        <v>15.714</v>
      </c>
      <c r="AD12" s="32">
        <v>11.225</v>
      </c>
      <c r="AE12" s="32">
        <v>13.712</v>
      </c>
      <c r="AF12" s="32">
        <v>13.874000000000001</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row>
    <row r="13" spans="1:48" x14ac:dyDescent="0.25">
      <c r="A13" s="1"/>
      <c r="B13" s="64" t="s">
        <v>157</v>
      </c>
      <c r="C13" s="48"/>
      <c r="D13" s="32">
        <v>30.905000000000012</v>
      </c>
      <c r="E13" s="32">
        <v>35.43599999999973</v>
      </c>
      <c r="F13" s="32">
        <v>38.426999999999694</v>
      </c>
      <c r="G13" s="32">
        <v>41.352000000000089</v>
      </c>
      <c r="H13" s="32">
        <v>41.600999999999601</v>
      </c>
      <c r="I13" s="32">
        <v>43.025000000000134</v>
      </c>
      <c r="J13" s="32">
        <v>37.303999999999789</v>
      </c>
      <c r="K13" s="32">
        <v>75.800000000000097</v>
      </c>
      <c r="L13" s="32">
        <v>71.459000000000046</v>
      </c>
      <c r="M13" s="32">
        <v>70.230999999999966</v>
      </c>
      <c r="N13" s="32">
        <v>73.949999999999861</v>
      </c>
      <c r="O13" s="32">
        <v>91.44099999999986</v>
      </c>
      <c r="P13" s="32">
        <v>93.206999999999852</v>
      </c>
      <c r="Q13" s="32">
        <v>108.60499999999996</v>
      </c>
      <c r="R13" s="32">
        <v>103.56600000000013</v>
      </c>
      <c r="S13" s="32">
        <v>104.10499999999971</v>
      </c>
      <c r="T13" s="32">
        <v>121.18900000000028</v>
      </c>
      <c r="U13" s="32">
        <v>130.18400000000022</v>
      </c>
      <c r="V13" s="32">
        <v>133.3900000000001</v>
      </c>
      <c r="W13" s="32">
        <v>122.09999999999962</v>
      </c>
      <c r="X13" s="32">
        <v>114.27499999999928</v>
      </c>
      <c r="Y13" s="32">
        <v>140.28399999999925</v>
      </c>
      <c r="Z13" s="32">
        <v>142.24000000000015</v>
      </c>
      <c r="AA13" s="32">
        <v>120.06200000000004</v>
      </c>
      <c r="AB13" s="32">
        <v>119.27299999999966</v>
      </c>
      <c r="AC13" s="32">
        <v>143.54799999999972</v>
      </c>
      <c r="AD13" s="32">
        <v>140.56599999999995</v>
      </c>
      <c r="AE13" s="32">
        <v>174.99499999999989</v>
      </c>
      <c r="AF13" s="32">
        <v>171.85500000000005</v>
      </c>
      <c r="AG13" s="32">
        <v>181.97800000000029</v>
      </c>
      <c r="AH13" s="32">
        <v>189.46599999999944</v>
      </c>
      <c r="AI13" s="32">
        <v>213.51200000000017</v>
      </c>
      <c r="AJ13" s="32">
        <v>270.13200000000006</v>
      </c>
      <c r="AK13" s="32">
        <v>245.02799999999957</v>
      </c>
      <c r="AL13" s="32">
        <v>233.43900000000053</v>
      </c>
      <c r="AM13" s="32">
        <v>238.78014893954401</v>
      </c>
      <c r="AN13" s="32">
        <v>248.00660373582258</v>
      </c>
      <c r="AO13" s="32">
        <v>254.86410826865566</v>
      </c>
      <c r="AP13" s="32">
        <v>258.19543466018428</v>
      </c>
      <c r="AQ13" s="32">
        <v>258.00392743320151</v>
      </c>
      <c r="AR13" s="32">
        <v>257.4498849798286</v>
      </c>
      <c r="AS13" s="32">
        <v>257.60644605181039</v>
      </c>
      <c r="AT13" s="32">
        <v>258.62439269436305</v>
      </c>
      <c r="AU13" s="32">
        <v>260.07716501459697</v>
      </c>
      <c r="AV13" s="32">
        <v>260.88819643671792</v>
      </c>
    </row>
    <row r="14" spans="1:48" x14ac:dyDescent="0.25">
      <c r="A14" s="1"/>
      <c r="B14" s="64" t="s">
        <v>158</v>
      </c>
      <c r="C14" s="48"/>
      <c r="D14" s="32">
        <v>4.8330000000000002</v>
      </c>
      <c r="E14" s="32">
        <v>5.1719999999999997</v>
      </c>
      <c r="F14" s="32">
        <v>5.5110000000000001</v>
      </c>
      <c r="G14" s="32">
        <v>5.85</v>
      </c>
      <c r="H14" s="32">
        <v>6.1890000000000001</v>
      </c>
      <c r="I14" s="32">
        <v>6.5279999999999996</v>
      </c>
      <c r="J14" s="32">
        <v>6.867</v>
      </c>
      <c r="K14" s="32">
        <v>7.2060000000000004</v>
      </c>
      <c r="L14" s="32">
        <v>7.5449999999999999</v>
      </c>
      <c r="M14" s="32">
        <v>7.8840000000000003</v>
      </c>
      <c r="N14" s="32">
        <v>8.2230000000000008</v>
      </c>
      <c r="O14" s="32">
        <v>7.1790000000000003</v>
      </c>
      <c r="P14" s="32">
        <v>8.2010000000000005</v>
      </c>
      <c r="Q14" s="32">
        <v>5.5629999999999997</v>
      </c>
      <c r="R14" s="32">
        <v>3.1760000000000002</v>
      </c>
      <c r="S14" s="32">
        <v>0.12</v>
      </c>
      <c r="T14" s="32">
        <v>4.4999999999999998E-2</v>
      </c>
      <c r="U14" s="32">
        <v>7.9000000000000001E-2</v>
      </c>
      <c r="V14" s="32">
        <v>0.43099999999999999</v>
      </c>
      <c r="W14" s="32">
        <v>0.61499999999999999</v>
      </c>
      <c r="X14" s="32">
        <v>0.79700000000000004</v>
      </c>
      <c r="Y14" s="32">
        <v>0.749</v>
      </c>
      <c r="Z14" s="32">
        <v>1.5780000000000001</v>
      </c>
      <c r="AA14" s="32">
        <v>1.6870000000000001</v>
      </c>
      <c r="AB14" s="32">
        <v>1.95</v>
      </c>
      <c r="AC14" s="32">
        <v>1.9039999999999999</v>
      </c>
      <c r="AD14" s="32">
        <v>2.1240000000000001</v>
      </c>
      <c r="AE14" s="32">
        <v>2.0499999999999998</v>
      </c>
      <c r="AF14" s="32">
        <v>1.5720000000000001</v>
      </c>
      <c r="AG14" s="32">
        <v>2.2690000000000001</v>
      </c>
      <c r="AH14" s="32">
        <v>2.2130000000000001</v>
      </c>
      <c r="AI14" s="32">
        <v>1.6990000000000001</v>
      </c>
      <c r="AJ14" s="32">
        <v>0.99199999999999999</v>
      </c>
      <c r="AK14" s="32">
        <v>2.8039999999999998</v>
      </c>
      <c r="AL14" s="32">
        <v>4.3159999999999998</v>
      </c>
      <c r="AM14" s="32">
        <v>2.7919784085209836</v>
      </c>
      <c r="AN14" s="32">
        <v>2.3521123177169305</v>
      </c>
      <c r="AO14" s="32">
        <v>2.2501438701615326</v>
      </c>
      <c r="AP14" s="32">
        <v>2.2202232843320644</v>
      </c>
      <c r="AQ14" s="32">
        <v>2.2061117883201851</v>
      </c>
      <c r="AR14" s="32">
        <v>2.2024904937368186</v>
      </c>
      <c r="AS14" s="32">
        <v>2.2033620463309092</v>
      </c>
      <c r="AT14" s="32">
        <v>2.2054617811128585</v>
      </c>
      <c r="AU14" s="32">
        <v>2.2068557186485722</v>
      </c>
      <c r="AV14" s="32">
        <v>2.2056830535087184</v>
      </c>
    </row>
    <row r="15" spans="1:48" x14ac:dyDescent="0.25">
      <c r="A15" s="1"/>
      <c r="B15" s="64" t="s">
        <v>159</v>
      </c>
      <c r="C15" s="48"/>
      <c r="D15" s="32">
        <v>293.18799999999999</v>
      </c>
      <c r="E15" s="32">
        <v>-321.49299999999999</v>
      </c>
      <c r="F15" s="32">
        <v>279.77499999999998</v>
      </c>
      <c r="G15" s="32">
        <v>-107.73699999999999</v>
      </c>
      <c r="H15" s="32">
        <v>167.429</v>
      </c>
      <c r="I15" s="32">
        <v>-457.94600000000003</v>
      </c>
      <c r="J15" s="32">
        <v>819.25800000000004</v>
      </c>
      <c r="K15" s="32">
        <v>235.01599999999999</v>
      </c>
      <c r="L15" s="32">
        <v>-172.31299999999999</v>
      </c>
      <c r="M15" s="32">
        <v>83.531000000000006</v>
      </c>
      <c r="N15" s="32">
        <v>-292.47500000000002</v>
      </c>
      <c r="O15" s="32">
        <v>191.999</v>
      </c>
      <c r="P15" s="32">
        <v>-508.90100000000001</v>
      </c>
      <c r="Q15" s="32">
        <v>65.215000000000003</v>
      </c>
      <c r="R15" s="32">
        <v>561.41800000000001</v>
      </c>
      <c r="S15" s="32">
        <v>-133.94800000000001</v>
      </c>
      <c r="T15" s="32">
        <v>-324.733</v>
      </c>
      <c r="U15" s="32">
        <v>96.974000000000004</v>
      </c>
      <c r="V15" s="32">
        <v>1222.3620000000001</v>
      </c>
      <c r="W15" s="32">
        <v>-120.96899999999999</v>
      </c>
      <c r="X15" s="32">
        <v>-1270.2670000000001</v>
      </c>
      <c r="Y15" s="32">
        <v>210.45699999999999</v>
      </c>
      <c r="Z15" s="32">
        <v>-309.03899999999999</v>
      </c>
      <c r="AA15" s="32">
        <v>922.149</v>
      </c>
      <c r="AB15" s="32">
        <v>-286.28899999999999</v>
      </c>
      <c r="AC15" s="32">
        <v>513.94899999999996</v>
      </c>
      <c r="AD15" s="32">
        <v>-179.84700000000001</v>
      </c>
      <c r="AE15" s="32">
        <v>-126.84</v>
      </c>
      <c r="AF15" s="32">
        <v>-278.98899999999998</v>
      </c>
      <c r="AG15" s="32">
        <v>196.62200000000001</v>
      </c>
      <c r="AH15" s="32">
        <v>-935.65099999999995</v>
      </c>
      <c r="AI15" s="32">
        <v>694</v>
      </c>
      <c r="AJ15" s="32">
        <v>-1212.1030000000001</v>
      </c>
      <c r="AK15" s="32">
        <v>331.14</v>
      </c>
      <c r="AL15" s="32">
        <v>348.78</v>
      </c>
      <c r="AM15" s="32">
        <v>533.27987683303456</v>
      </c>
      <c r="AN15" s="32">
        <v>196.76302309736764</v>
      </c>
      <c r="AO15" s="32">
        <v>104.56597803784486</v>
      </c>
      <c r="AP15" s="32">
        <v>125.3255006839709</v>
      </c>
      <c r="AQ15" s="32">
        <v>102.19589206758504</v>
      </c>
      <c r="AR15" s="32">
        <v>107.6810924086853</v>
      </c>
      <c r="AS15" s="32">
        <v>108.9052201335745</v>
      </c>
      <c r="AT15" s="32">
        <v>96.189640968883609</v>
      </c>
      <c r="AU15" s="32">
        <v>106.85054451019822</v>
      </c>
      <c r="AV15" s="32">
        <v>111.11352531259992</v>
      </c>
    </row>
    <row r="16" spans="1:48" x14ac:dyDescent="0.25">
      <c r="A16" s="1"/>
      <c r="B16" s="64"/>
      <c r="C16" s="48"/>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48" x14ac:dyDescent="0.25">
      <c r="A17" s="1"/>
      <c r="B17" s="63" t="s">
        <v>160</v>
      </c>
      <c r="C17" s="48"/>
      <c r="D17" s="32">
        <v>5014.6850000000004</v>
      </c>
      <c r="E17" s="32">
        <v>4755.9160000000002</v>
      </c>
      <c r="F17" s="32">
        <v>4960.8119999999999</v>
      </c>
      <c r="G17" s="32">
        <v>4926.7430000000004</v>
      </c>
      <c r="H17" s="32">
        <v>4940.1260000000002</v>
      </c>
      <c r="I17" s="32">
        <v>4634.08</v>
      </c>
      <c r="J17" s="32">
        <v>4606.1769999999997</v>
      </c>
      <c r="K17" s="32">
        <v>4919.2960000000003</v>
      </c>
      <c r="L17" s="32">
        <v>4540.4610000000002</v>
      </c>
      <c r="M17" s="32">
        <v>5042.9970000000003</v>
      </c>
      <c r="N17" s="32">
        <v>5577.4759999999997</v>
      </c>
      <c r="O17" s="32">
        <v>5443.9179999999997</v>
      </c>
      <c r="P17" s="32">
        <v>5158.4769999999999</v>
      </c>
      <c r="Q17" s="32">
        <v>6428.8310000000001</v>
      </c>
      <c r="R17" s="32">
        <v>6408.25</v>
      </c>
      <c r="S17" s="32">
        <v>6941.6040000000003</v>
      </c>
      <c r="T17" s="32">
        <v>6794.6859999999997</v>
      </c>
      <c r="U17" s="32">
        <v>7473.7330000000002</v>
      </c>
      <c r="V17" s="32">
        <v>6924.509</v>
      </c>
      <c r="W17" s="32">
        <v>6143.9639999999999</v>
      </c>
      <c r="X17" s="32">
        <v>7836.0439999999999</v>
      </c>
      <c r="Y17" s="32">
        <v>8746.9410000000007</v>
      </c>
      <c r="Z17" s="32">
        <v>8708.8349999999991</v>
      </c>
      <c r="AA17" s="32">
        <v>8922.4770000000008</v>
      </c>
      <c r="AB17" s="32">
        <v>10688.773999999999</v>
      </c>
      <c r="AC17" s="32">
        <v>10550.352000000001</v>
      </c>
      <c r="AD17" s="32">
        <v>9166.0020000000004</v>
      </c>
      <c r="AE17" s="32">
        <v>9494.1650000000009</v>
      </c>
      <c r="AF17" s="32">
        <v>9605.7559999999994</v>
      </c>
      <c r="AG17" s="32">
        <v>9756.0400000000009</v>
      </c>
      <c r="AH17" s="32">
        <v>9751.5580000000009</v>
      </c>
      <c r="AI17" s="32">
        <v>11441.64</v>
      </c>
      <c r="AJ17" s="32">
        <v>13356.894</v>
      </c>
      <c r="AK17" s="32">
        <v>15281.526</v>
      </c>
      <c r="AL17" s="32">
        <v>16274.071</v>
      </c>
      <c r="AM17" s="32">
        <v>20149.900181120687</v>
      </c>
      <c r="AN17" s="32">
        <v>21286.635747403539</v>
      </c>
      <c r="AO17" s="32">
        <v>21412.450445665829</v>
      </c>
      <c r="AP17" s="32">
        <v>20449.607565425424</v>
      </c>
      <c r="AQ17" s="32">
        <v>19895.287252496688</v>
      </c>
      <c r="AR17" s="32">
        <v>19469.479127518043</v>
      </c>
      <c r="AS17" s="32">
        <v>19064.715430331682</v>
      </c>
      <c r="AT17" s="32">
        <v>18681.344747308034</v>
      </c>
      <c r="AU17" s="32">
        <v>18307.02854319178</v>
      </c>
      <c r="AV17" s="32">
        <v>17958.815396963353</v>
      </c>
    </row>
    <row r="18" spans="1:48" x14ac:dyDescent="0.25">
      <c r="A18" s="1"/>
      <c r="B18" s="64" t="s">
        <v>161</v>
      </c>
      <c r="C18" s="48"/>
      <c r="D18" s="32">
        <v>4968.692</v>
      </c>
      <c r="E18" s="32">
        <v>4756.0640000000003</v>
      </c>
      <c r="F18" s="32">
        <v>4799.5659999999998</v>
      </c>
      <c r="G18" s="32">
        <v>4863.4210000000003</v>
      </c>
      <c r="H18" s="32">
        <v>4761.4639999999999</v>
      </c>
      <c r="I18" s="32">
        <v>4533.8159999999998</v>
      </c>
      <c r="J18" s="32">
        <v>4537.4340000000002</v>
      </c>
      <c r="K18" s="32">
        <v>4935.6379999999999</v>
      </c>
      <c r="L18" s="32">
        <v>4538.6469999999999</v>
      </c>
      <c r="M18" s="32">
        <v>5017.2240000000002</v>
      </c>
      <c r="N18" s="32">
        <v>5505.0159999999996</v>
      </c>
      <c r="O18" s="32">
        <v>5505.2529999999997</v>
      </c>
      <c r="P18" s="32">
        <v>5323.0990000000002</v>
      </c>
      <c r="Q18" s="32">
        <v>6195.2969999999996</v>
      </c>
      <c r="R18" s="32">
        <v>6437.4</v>
      </c>
      <c r="S18" s="32">
        <v>6884.3069999999998</v>
      </c>
      <c r="T18" s="32">
        <v>6990.0649999999996</v>
      </c>
      <c r="U18" s="32">
        <v>7238.384</v>
      </c>
      <c r="V18" s="32">
        <v>7210.28</v>
      </c>
      <c r="W18" s="32">
        <v>6368.2370000000001</v>
      </c>
      <c r="X18" s="32">
        <v>7562.6949999999997</v>
      </c>
      <c r="Y18" s="32">
        <v>8876.8209999999999</v>
      </c>
      <c r="Z18" s="32">
        <v>9034.58</v>
      </c>
      <c r="AA18" s="32">
        <v>8986.0470000000005</v>
      </c>
      <c r="AB18" s="32">
        <v>10538.823</v>
      </c>
      <c r="AC18" s="32">
        <v>10017.918</v>
      </c>
      <c r="AD18" s="32">
        <v>8975.4490000000005</v>
      </c>
      <c r="AE18" s="32">
        <v>9578.11</v>
      </c>
      <c r="AF18" s="32">
        <v>9489.2270000000008</v>
      </c>
      <c r="AG18" s="32">
        <v>9737.4369999999999</v>
      </c>
      <c r="AH18" s="32">
        <v>9599.1890000000003</v>
      </c>
      <c r="AI18" s="32">
        <v>11492.878000000001</v>
      </c>
      <c r="AJ18" s="32">
        <v>13721.706</v>
      </c>
      <c r="AK18" s="32">
        <v>15332.06</v>
      </c>
      <c r="AL18" s="32">
        <v>16597.675999999999</v>
      </c>
      <c r="AM18" s="32">
        <v>20352.161258191893</v>
      </c>
      <c r="AN18" s="32">
        <v>21437.311429929003</v>
      </c>
      <c r="AO18" s="32">
        <v>21553.30886482204</v>
      </c>
      <c r="AP18" s="32">
        <v>20592.241462887916</v>
      </c>
      <c r="AQ18" s="32">
        <v>19982.118256445883</v>
      </c>
      <c r="AR18" s="32">
        <v>19517.960768139576</v>
      </c>
      <c r="AS18" s="32">
        <v>19086.980941857626</v>
      </c>
      <c r="AT18" s="32">
        <v>18681.969728343891</v>
      </c>
      <c r="AU18" s="32">
        <v>18292.014029946633</v>
      </c>
      <c r="AV18" s="32">
        <v>17935.208192682101</v>
      </c>
    </row>
    <row r="19" spans="1:48" x14ac:dyDescent="0.25">
      <c r="A19" s="1"/>
      <c r="B19" s="64" t="s">
        <v>162</v>
      </c>
      <c r="C19" s="48"/>
      <c r="D19" s="32">
        <v>162.92500000000001</v>
      </c>
      <c r="E19" s="32">
        <v>141.453</v>
      </c>
      <c r="F19" s="32">
        <v>151.07400000000001</v>
      </c>
      <c r="G19" s="32">
        <v>135.255</v>
      </c>
      <c r="H19" s="32">
        <v>142.208</v>
      </c>
      <c r="I19" s="32">
        <v>143.41800000000001</v>
      </c>
      <c r="J19" s="32">
        <v>168.27</v>
      </c>
      <c r="K19" s="32">
        <v>162.68799999999999</v>
      </c>
      <c r="L19" s="32">
        <v>191.39400000000001</v>
      </c>
      <c r="M19" s="32">
        <v>195.02</v>
      </c>
      <c r="N19" s="32">
        <v>177.24799999999999</v>
      </c>
      <c r="O19" s="32">
        <v>231.85499999999999</v>
      </c>
      <c r="P19" s="32">
        <v>236.22300000000001</v>
      </c>
      <c r="Q19" s="32">
        <v>254.28</v>
      </c>
      <c r="R19" s="32">
        <v>339.57</v>
      </c>
      <c r="S19" s="32">
        <v>328.42500000000001</v>
      </c>
      <c r="T19" s="32">
        <v>296.41800000000001</v>
      </c>
      <c r="U19" s="32">
        <v>419.96800000000002</v>
      </c>
      <c r="V19" s="32">
        <v>454.35599999999999</v>
      </c>
      <c r="W19" s="32">
        <v>346.78</v>
      </c>
      <c r="X19" s="32">
        <v>430.07799999999997</v>
      </c>
      <c r="Y19" s="32">
        <v>540.54</v>
      </c>
      <c r="Z19" s="32">
        <v>516.79999999999995</v>
      </c>
      <c r="AA19" s="32">
        <v>590.24400000000003</v>
      </c>
      <c r="AB19" s="32">
        <v>744.24</v>
      </c>
      <c r="AC19" s="32">
        <v>534.71600000000001</v>
      </c>
      <c r="AD19" s="32">
        <v>530.4</v>
      </c>
      <c r="AE19" s="32">
        <v>588.96500000000003</v>
      </c>
      <c r="AF19" s="32">
        <v>565.029</v>
      </c>
      <c r="AG19" s="32">
        <v>665.7</v>
      </c>
      <c r="AH19" s="32">
        <v>686.22299999999996</v>
      </c>
      <c r="AI19" s="32">
        <v>694.45</v>
      </c>
      <c r="AJ19" s="32">
        <v>1003.347</v>
      </c>
      <c r="AK19" s="32">
        <v>794.94200000000001</v>
      </c>
      <c r="AL19" s="32">
        <v>914.00400000000002</v>
      </c>
      <c r="AM19" s="32">
        <v>1001.5338877794626</v>
      </c>
      <c r="AN19" s="32">
        <v>1056.9635504437231</v>
      </c>
      <c r="AO19" s="32">
        <v>1060.9536939553134</v>
      </c>
      <c r="AP19" s="32">
        <v>1064.5729210708785</v>
      </c>
      <c r="AQ19" s="32">
        <v>1096.4229678204783</v>
      </c>
      <c r="AR19" s="32">
        <v>1138.5261016144191</v>
      </c>
      <c r="AS19" s="32">
        <v>1176.4330556077041</v>
      </c>
      <c r="AT19" s="32">
        <v>1220.4161892991804</v>
      </c>
      <c r="AU19" s="32">
        <v>1268.1515165021021</v>
      </c>
      <c r="AV19" s="32">
        <v>1315.9071442866712</v>
      </c>
    </row>
    <row r="20" spans="1:48" x14ac:dyDescent="0.25">
      <c r="A20" s="1"/>
      <c r="B20" s="64" t="s">
        <v>163</v>
      </c>
      <c r="C20" s="48"/>
      <c r="D20" s="32">
        <v>4752.6760000000004</v>
      </c>
      <c r="E20" s="32">
        <v>4561.7139999999999</v>
      </c>
      <c r="F20" s="32">
        <v>4590.6549999999997</v>
      </c>
      <c r="G20" s="32">
        <v>4666.4530000000004</v>
      </c>
      <c r="H20" s="32">
        <v>4560.8190000000004</v>
      </c>
      <c r="I20" s="32">
        <v>4328.7259999999997</v>
      </c>
      <c r="J20" s="32">
        <v>4308.0519999999997</v>
      </c>
      <c r="K20" s="32">
        <v>4712.5410000000002</v>
      </c>
      <c r="L20" s="32">
        <v>4283.4319999999998</v>
      </c>
      <c r="M20" s="32">
        <v>4754.2529999999997</v>
      </c>
      <c r="N20" s="32">
        <v>5265.2039999999997</v>
      </c>
      <c r="O20" s="32">
        <v>5215.4660000000003</v>
      </c>
      <c r="P20" s="32">
        <v>5043.3950000000004</v>
      </c>
      <c r="Q20" s="32">
        <v>5875.16</v>
      </c>
      <c r="R20" s="32">
        <v>6029.0159999999996</v>
      </c>
      <c r="S20" s="32">
        <v>6495.1180000000004</v>
      </c>
      <c r="T20" s="32">
        <v>6626.4650000000001</v>
      </c>
      <c r="U20" s="32">
        <v>6731.9110000000001</v>
      </c>
      <c r="V20" s="32">
        <v>6638.799</v>
      </c>
      <c r="W20" s="32">
        <v>5910.5649999999996</v>
      </c>
      <c r="X20" s="32">
        <v>7019.7839999999997</v>
      </c>
      <c r="Y20" s="32">
        <v>8215.0840000000007</v>
      </c>
      <c r="Z20" s="32">
        <v>8397.3189999999995</v>
      </c>
      <c r="AA20" s="32">
        <v>8282.5439999999999</v>
      </c>
      <c r="AB20" s="32">
        <v>9657.3850000000002</v>
      </c>
      <c r="AC20" s="32">
        <v>9309.3089999999993</v>
      </c>
      <c r="AD20" s="32">
        <v>8337.7839999999997</v>
      </c>
      <c r="AE20" s="32">
        <v>8875.8889999999992</v>
      </c>
      <c r="AF20" s="32">
        <v>8781.232</v>
      </c>
      <c r="AG20" s="32">
        <v>8956.94</v>
      </c>
      <c r="AH20" s="32">
        <v>8776.3860000000004</v>
      </c>
      <c r="AI20" s="32">
        <v>10666.415000000001</v>
      </c>
      <c r="AJ20" s="32">
        <v>12464.513000000001</v>
      </c>
      <c r="AK20" s="32">
        <v>14290.334000000001</v>
      </c>
      <c r="AL20" s="32">
        <v>15408.909</v>
      </c>
      <c r="AM20" s="32">
        <v>19018.979298035341</v>
      </c>
      <c r="AN20" s="32">
        <v>20147.117610313126</v>
      </c>
      <c r="AO20" s="32">
        <v>20277.693576953046</v>
      </c>
      <c r="AP20" s="32">
        <v>19306.228493493436</v>
      </c>
      <c r="AQ20" s="32">
        <v>18666.4984182806</v>
      </c>
      <c r="AR20" s="32">
        <v>18161.88744478779</v>
      </c>
      <c r="AS20" s="32">
        <v>17694.655531773773</v>
      </c>
      <c r="AT20" s="32">
        <v>17248.809391110801</v>
      </c>
      <c r="AU20" s="32">
        <v>16813.590825380274</v>
      </c>
      <c r="AV20" s="32">
        <v>16411.904644508995</v>
      </c>
    </row>
    <row r="21" spans="1:48" x14ac:dyDescent="0.25">
      <c r="A21" s="1"/>
      <c r="B21" s="64" t="s">
        <v>164</v>
      </c>
      <c r="C21" s="48"/>
      <c r="D21" s="32">
        <v>28.920999999999609</v>
      </c>
      <c r="E21" s="32">
        <v>31.607000000000362</v>
      </c>
      <c r="F21" s="32">
        <v>38.391000000000048</v>
      </c>
      <c r="G21" s="32">
        <v>37.997999999999848</v>
      </c>
      <c r="H21" s="32">
        <v>31.82199999999953</v>
      </c>
      <c r="I21" s="32">
        <v>29.454000000000136</v>
      </c>
      <c r="J21" s="32">
        <v>23.774000000000505</v>
      </c>
      <c r="K21" s="32">
        <v>23.164999999999765</v>
      </c>
      <c r="L21" s="32">
        <v>24.39400000000014</v>
      </c>
      <c r="M21" s="32">
        <v>24.683000000000447</v>
      </c>
      <c r="N21" s="32">
        <v>23.583999999999911</v>
      </c>
      <c r="O21" s="32">
        <v>20.640999999999366</v>
      </c>
      <c r="P21" s="32">
        <v>16.57399999999971</v>
      </c>
      <c r="Q21" s="32">
        <v>22.167999999999715</v>
      </c>
      <c r="R21" s="32">
        <v>23.493000000000023</v>
      </c>
      <c r="S21" s="32">
        <v>23.591999999999388</v>
      </c>
      <c r="T21" s="32">
        <v>24.957999999999451</v>
      </c>
      <c r="U21" s="32">
        <v>27.209999999999937</v>
      </c>
      <c r="V21" s="32">
        <v>61.879999999999775</v>
      </c>
      <c r="W21" s="32">
        <v>68.407000000000508</v>
      </c>
      <c r="X21" s="32">
        <v>64.411000000000087</v>
      </c>
      <c r="Y21" s="32">
        <v>66.648999999999205</v>
      </c>
      <c r="Z21" s="32">
        <v>66.707000000000477</v>
      </c>
      <c r="AA21" s="32">
        <v>62.385000000000581</v>
      </c>
      <c r="AB21" s="32">
        <v>63.534000000000091</v>
      </c>
      <c r="AC21" s="32">
        <v>58.664000000000371</v>
      </c>
      <c r="AD21" s="32">
        <v>55.608000000000899</v>
      </c>
      <c r="AE21" s="32">
        <v>55.220000000001335</v>
      </c>
      <c r="AF21" s="32">
        <v>49.633000000000806</v>
      </c>
      <c r="AG21" s="32">
        <v>51.281999999999343</v>
      </c>
      <c r="AH21" s="32">
        <v>55.357999999999933</v>
      </c>
      <c r="AI21" s="32">
        <v>55.351999999999691</v>
      </c>
      <c r="AJ21" s="32">
        <v>52.628999999999309</v>
      </c>
      <c r="AK21" s="32">
        <v>55.64899999999875</v>
      </c>
      <c r="AL21" s="32">
        <v>58.198999999999813</v>
      </c>
      <c r="AM21" s="32">
        <v>58.933393808103204</v>
      </c>
      <c r="AN21" s="32">
        <v>50.827528198448022</v>
      </c>
      <c r="AO21" s="32">
        <v>51.566666860679817</v>
      </c>
      <c r="AP21" s="32">
        <v>50.167682750449387</v>
      </c>
      <c r="AQ21" s="32">
        <v>50.898291544163911</v>
      </c>
      <c r="AR21" s="32">
        <v>50.537669121248612</v>
      </c>
      <c r="AS21" s="32">
        <v>50.423677530204102</v>
      </c>
      <c r="AT21" s="32">
        <v>47.460753625431764</v>
      </c>
      <c r="AU21" s="32">
        <v>44.572420596903967</v>
      </c>
      <c r="AV21" s="32">
        <v>41.902710291629589</v>
      </c>
    </row>
    <row r="22" spans="1:48" x14ac:dyDescent="0.25">
      <c r="A22" s="1"/>
      <c r="B22" s="64" t="s">
        <v>165</v>
      </c>
      <c r="C22" s="48"/>
      <c r="D22" s="32">
        <v>24.17</v>
      </c>
      <c r="E22" s="32">
        <v>21.29</v>
      </c>
      <c r="F22" s="32">
        <v>19.446000000000002</v>
      </c>
      <c r="G22" s="32">
        <v>23.715</v>
      </c>
      <c r="H22" s="32">
        <v>26.614999999999998</v>
      </c>
      <c r="I22" s="32">
        <v>32.218000000000004</v>
      </c>
      <c r="J22" s="32">
        <v>37.338000000000001</v>
      </c>
      <c r="K22" s="32">
        <v>37.244</v>
      </c>
      <c r="L22" s="32">
        <v>39.427</v>
      </c>
      <c r="M22" s="32">
        <v>43.268000000000001</v>
      </c>
      <c r="N22" s="32">
        <v>38.979999999999997</v>
      </c>
      <c r="O22" s="32">
        <v>37.290999999999997</v>
      </c>
      <c r="P22" s="32">
        <v>26.907</v>
      </c>
      <c r="Q22" s="32">
        <v>43.689</v>
      </c>
      <c r="R22" s="32">
        <v>45.320999999999998</v>
      </c>
      <c r="S22" s="32">
        <v>37.171999999999997</v>
      </c>
      <c r="T22" s="32">
        <v>42.223999999999997</v>
      </c>
      <c r="U22" s="32">
        <v>59.295000000000002</v>
      </c>
      <c r="V22" s="32">
        <v>55.244999999999997</v>
      </c>
      <c r="W22" s="32">
        <v>42.484999999999999</v>
      </c>
      <c r="X22" s="32">
        <v>48.421999999999997</v>
      </c>
      <c r="Y22" s="32">
        <v>54.548000000000002</v>
      </c>
      <c r="Z22" s="32">
        <v>53.753999999999998</v>
      </c>
      <c r="AA22" s="32">
        <v>50.874000000000002</v>
      </c>
      <c r="AB22" s="32">
        <v>73.664000000000001</v>
      </c>
      <c r="AC22" s="32">
        <v>115.229</v>
      </c>
      <c r="AD22" s="32">
        <v>51.656999999999996</v>
      </c>
      <c r="AE22" s="32">
        <v>58.036000000000001</v>
      </c>
      <c r="AF22" s="32">
        <v>93.332999999999998</v>
      </c>
      <c r="AG22" s="32">
        <v>63.515000000000001</v>
      </c>
      <c r="AH22" s="32">
        <v>81.221999999999994</v>
      </c>
      <c r="AI22" s="32">
        <v>76.661000000000001</v>
      </c>
      <c r="AJ22" s="32">
        <v>201.21700000000001</v>
      </c>
      <c r="AK22" s="32">
        <v>191.13499999999999</v>
      </c>
      <c r="AL22" s="32">
        <v>216.56399999999999</v>
      </c>
      <c r="AM22" s="32">
        <v>272.71467856898295</v>
      </c>
      <c r="AN22" s="32">
        <v>182.40274097370244</v>
      </c>
      <c r="AO22" s="32">
        <v>163.09492705299922</v>
      </c>
      <c r="AP22" s="32">
        <v>171.2723655731551</v>
      </c>
      <c r="AQ22" s="32">
        <v>168.29857880064139</v>
      </c>
      <c r="AR22" s="32">
        <v>167.00955261612063</v>
      </c>
      <c r="AS22" s="32">
        <v>165.46867694594226</v>
      </c>
      <c r="AT22" s="32">
        <v>165.28339430847575</v>
      </c>
      <c r="AU22" s="32">
        <v>165.69926746735339</v>
      </c>
      <c r="AV22" s="32">
        <v>165.49369359480559</v>
      </c>
    </row>
    <row r="23" spans="1:48" x14ac:dyDescent="0.25">
      <c r="A23" s="1"/>
      <c r="B23" s="64" t="s">
        <v>158</v>
      </c>
      <c r="C23" s="48"/>
      <c r="D23" s="32">
        <v>10.422000000000001</v>
      </c>
      <c r="E23" s="32">
        <v>9.6289999999999996</v>
      </c>
      <c r="F23" s="32">
        <v>8.8350000000000009</v>
      </c>
      <c r="G23" s="32">
        <v>8.0419999999999998</v>
      </c>
      <c r="H23" s="32">
        <v>7.2489999999999997</v>
      </c>
      <c r="I23" s="32">
        <v>6.4560000000000004</v>
      </c>
      <c r="J23" s="32">
        <v>5.6630000000000003</v>
      </c>
      <c r="K23" s="32">
        <v>4.87</v>
      </c>
      <c r="L23" s="32">
        <v>4.0759999999999996</v>
      </c>
      <c r="M23" s="32">
        <v>3.2829999999999999</v>
      </c>
      <c r="N23" s="32">
        <v>2.4900000000000002</v>
      </c>
      <c r="O23" s="32">
        <v>2.6960000000000002</v>
      </c>
      <c r="P23" s="32">
        <v>2.8809999999999998</v>
      </c>
      <c r="Q23" s="32">
        <v>3.8450000000000002</v>
      </c>
      <c r="R23" s="32">
        <v>6.1970000000000001</v>
      </c>
      <c r="S23" s="32">
        <v>7.3410000000000002</v>
      </c>
      <c r="T23" s="32">
        <v>19.847000000000001</v>
      </c>
      <c r="U23" s="32">
        <v>19.716000000000001</v>
      </c>
      <c r="V23" s="32">
        <v>21.475000000000001</v>
      </c>
      <c r="W23" s="32">
        <v>9.4</v>
      </c>
      <c r="X23" s="32">
        <v>15.16</v>
      </c>
      <c r="Y23" s="32">
        <v>14.867000000000001</v>
      </c>
      <c r="Z23" s="32">
        <v>14.898999999999999</v>
      </c>
      <c r="AA23" s="32">
        <v>8.4990000000000006</v>
      </c>
      <c r="AB23" s="32">
        <v>7.1529999999999996</v>
      </c>
      <c r="AC23" s="32">
        <v>7.18</v>
      </c>
      <c r="AD23" s="32">
        <v>6.3109999999999999</v>
      </c>
      <c r="AE23" s="32">
        <v>6.4770000000000003</v>
      </c>
      <c r="AF23" s="32">
        <v>6.3449999999999998</v>
      </c>
      <c r="AG23" s="32">
        <v>7.2130000000000001</v>
      </c>
      <c r="AH23" s="32">
        <v>8.0559999999999992</v>
      </c>
      <c r="AI23" s="32">
        <v>7.3550000000000004</v>
      </c>
      <c r="AJ23" s="32">
        <v>11.646000000000001</v>
      </c>
      <c r="AK23" s="32">
        <v>13.672000000000001</v>
      </c>
      <c r="AL23" s="32">
        <v>16.222999999999999</v>
      </c>
      <c r="AM23" s="32">
        <v>14.385899619744771</v>
      </c>
      <c r="AN23" s="32">
        <v>13.437940652056524</v>
      </c>
      <c r="AO23" s="32">
        <v>13.109484008634876</v>
      </c>
      <c r="AP23" s="32">
        <v>12.912339092306</v>
      </c>
      <c r="AQ23" s="32">
        <v>12.913305741673105</v>
      </c>
      <c r="AR23" s="32">
        <v>12.930022755878969</v>
      </c>
      <c r="AS23" s="32">
        <v>12.936255810829898</v>
      </c>
      <c r="AT23" s="32">
        <v>12.939704981933971</v>
      </c>
      <c r="AU23" s="32">
        <v>12.941275262962019</v>
      </c>
      <c r="AV23" s="32">
        <v>12.945121614156017</v>
      </c>
    </row>
    <row r="24" spans="1:48" x14ac:dyDescent="0.25">
      <c r="A24" s="1"/>
      <c r="B24" s="64" t="s">
        <v>159</v>
      </c>
      <c r="C24" s="48"/>
      <c r="D24" s="32">
        <v>35.570999999999998</v>
      </c>
      <c r="E24" s="32">
        <v>-9.7769999999999992</v>
      </c>
      <c r="F24" s="32">
        <v>152.411</v>
      </c>
      <c r="G24" s="32">
        <v>55.28</v>
      </c>
      <c r="H24" s="32">
        <v>171.41300000000001</v>
      </c>
      <c r="I24" s="32">
        <v>93.808000000000007</v>
      </c>
      <c r="J24" s="32">
        <v>63.08</v>
      </c>
      <c r="K24" s="32">
        <v>-21.212</v>
      </c>
      <c r="L24" s="32">
        <v>-2.262</v>
      </c>
      <c r="M24" s="32">
        <v>22.49</v>
      </c>
      <c r="N24" s="32">
        <v>69.97</v>
      </c>
      <c r="O24" s="32">
        <v>-64.031000000000006</v>
      </c>
      <c r="P24" s="32">
        <v>-167.50299999999999</v>
      </c>
      <c r="Q24" s="32">
        <v>229.68899999999999</v>
      </c>
      <c r="R24" s="32">
        <v>-35.347000000000001</v>
      </c>
      <c r="S24" s="32">
        <v>49.956000000000003</v>
      </c>
      <c r="T24" s="32">
        <v>-215.226</v>
      </c>
      <c r="U24" s="32">
        <v>215.63300000000001</v>
      </c>
      <c r="V24" s="32">
        <v>-307.24599999999998</v>
      </c>
      <c r="W24" s="32">
        <v>-233.673</v>
      </c>
      <c r="X24" s="32">
        <v>258.18900000000002</v>
      </c>
      <c r="Y24" s="32">
        <v>-144.74700000000001</v>
      </c>
      <c r="Z24" s="32">
        <v>-340.64499999999998</v>
      </c>
      <c r="AA24" s="32">
        <v>-72.069000000000003</v>
      </c>
      <c r="AB24" s="32">
        <v>142.798</v>
      </c>
      <c r="AC24" s="32">
        <v>525.25400000000002</v>
      </c>
      <c r="AD24" s="32">
        <v>184.24199999999999</v>
      </c>
      <c r="AE24" s="32">
        <v>-90.421999999999997</v>
      </c>
      <c r="AF24" s="32">
        <v>110.184</v>
      </c>
      <c r="AG24" s="32">
        <v>11.39</v>
      </c>
      <c r="AH24" s="32">
        <v>144.31299999999999</v>
      </c>
      <c r="AI24" s="32">
        <v>-58.594000000000001</v>
      </c>
      <c r="AJ24" s="32">
        <v>-376.45800000000003</v>
      </c>
      <c r="AK24" s="32">
        <v>-64.206999999999994</v>
      </c>
      <c r="AL24" s="32">
        <v>-339.82799999999997</v>
      </c>
      <c r="AM24" s="32">
        <v>-216.64697669094988</v>
      </c>
      <c r="AN24" s="32">
        <v>-164.11362317752096</v>
      </c>
      <c r="AO24" s="32">
        <v>-153.96790316484311</v>
      </c>
      <c r="AP24" s="32">
        <v>-155.54623655479867</v>
      </c>
      <c r="AQ24" s="32">
        <v>-99.744309690868974</v>
      </c>
      <c r="AR24" s="32">
        <v>-61.411663377408523</v>
      </c>
      <c r="AS24" s="32">
        <v>-35.201767336774232</v>
      </c>
      <c r="AT24" s="32">
        <v>-13.564686017791917</v>
      </c>
      <c r="AU24" s="32">
        <v>2.0732379821849962</v>
      </c>
      <c r="AV24" s="32">
        <v>10.662082667096858</v>
      </c>
    </row>
    <row r="25" spans="1:48" x14ac:dyDescent="0.25">
      <c r="A25" s="1"/>
      <c r="B25" s="64"/>
      <c r="C25" s="48"/>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row>
    <row r="26" spans="1:48" x14ac:dyDescent="0.25">
      <c r="A26" s="1"/>
      <c r="B26" s="63" t="s">
        <v>166</v>
      </c>
      <c r="C26" s="48"/>
      <c r="D26" s="32">
        <v>512.721</v>
      </c>
      <c r="E26" s="32">
        <v>518.08799999999997</v>
      </c>
      <c r="F26" s="32">
        <v>439.91399999999999</v>
      </c>
      <c r="G26" s="32">
        <v>505.834</v>
      </c>
      <c r="H26" s="32">
        <v>558.30799999999999</v>
      </c>
      <c r="I26" s="32">
        <v>657.3</v>
      </c>
      <c r="J26" s="32">
        <v>709.84900000000005</v>
      </c>
      <c r="K26" s="32">
        <v>737.745</v>
      </c>
      <c r="L26" s="32">
        <v>859.17700000000002</v>
      </c>
      <c r="M26" s="32">
        <v>873.28899999999999</v>
      </c>
      <c r="N26" s="32">
        <v>912.45</v>
      </c>
      <c r="O26" s="32">
        <v>994.40599999999995</v>
      </c>
      <c r="P26" s="32">
        <v>994.37900000000002</v>
      </c>
      <c r="Q26" s="32">
        <v>1031.8879999999999</v>
      </c>
      <c r="R26" s="32">
        <v>1206.9649999999999</v>
      </c>
      <c r="S26" s="32">
        <v>1139.4739999999999</v>
      </c>
      <c r="T26" s="32">
        <v>1409.4380000000001</v>
      </c>
      <c r="U26" s="32">
        <v>1531.5440000000001</v>
      </c>
      <c r="V26" s="32">
        <v>1190.491</v>
      </c>
      <c r="W26" s="32">
        <v>1044.431</v>
      </c>
      <c r="X26" s="32">
        <v>875.72199999999998</v>
      </c>
      <c r="Y26" s="32">
        <v>1751.191</v>
      </c>
      <c r="Z26" s="32">
        <v>3344.3989999999999</v>
      </c>
      <c r="AA26" s="32">
        <v>2228.8780000000002</v>
      </c>
      <c r="AB26" s="32">
        <v>1751.7470000000001</v>
      </c>
      <c r="AC26" s="32">
        <v>1537.721</v>
      </c>
      <c r="AD26" s="32">
        <v>1171.239</v>
      </c>
      <c r="AE26" s="32">
        <v>1420.663</v>
      </c>
      <c r="AF26" s="32">
        <v>1426.03</v>
      </c>
      <c r="AG26" s="32">
        <v>1451.5039999999999</v>
      </c>
      <c r="AH26" s="32">
        <v>1135.8879999999999</v>
      </c>
      <c r="AI26" s="32">
        <v>1680.9079999999999</v>
      </c>
      <c r="AJ26" s="32">
        <v>3051.9720000000002</v>
      </c>
      <c r="AK26" s="32">
        <v>3756.2469999999998</v>
      </c>
      <c r="AL26" s="32">
        <v>2439.3389999999999</v>
      </c>
      <c r="AM26" s="32">
        <v>2158.3821775184465</v>
      </c>
      <c r="AN26" s="32">
        <v>2013.608803818659</v>
      </c>
      <c r="AO26" s="32">
        <v>1941.7397265941665</v>
      </c>
      <c r="AP26" s="32">
        <v>1945.349290355256</v>
      </c>
      <c r="AQ26" s="32">
        <v>1969.7605040647704</v>
      </c>
      <c r="AR26" s="32">
        <v>1993.7894219987406</v>
      </c>
      <c r="AS26" s="32">
        <v>1999.5274016549586</v>
      </c>
      <c r="AT26" s="32">
        <v>1999.0970393409414</v>
      </c>
      <c r="AU26" s="32">
        <v>1993.1273764980961</v>
      </c>
      <c r="AV26" s="32">
        <v>1995.758189754416</v>
      </c>
    </row>
    <row r="27" spans="1:48" x14ac:dyDescent="0.25">
      <c r="A27" s="1"/>
      <c r="B27" s="65" t="s">
        <v>167</v>
      </c>
      <c r="C27" s="48"/>
      <c r="D27" s="35">
        <v>0</v>
      </c>
      <c r="E27" s="35">
        <v>0</v>
      </c>
      <c r="F27" s="35">
        <v>0</v>
      </c>
      <c r="G27" s="35">
        <v>0</v>
      </c>
      <c r="H27" s="35">
        <v>0</v>
      </c>
      <c r="I27" s="35">
        <v>0</v>
      </c>
      <c r="J27" s="35">
        <v>0</v>
      </c>
      <c r="K27" s="35">
        <v>0</v>
      </c>
      <c r="L27" s="35">
        <v>0</v>
      </c>
      <c r="M27" s="35">
        <v>0</v>
      </c>
      <c r="N27" s="35">
        <v>0</v>
      </c>
      <c r="O27" s="35">
        <v>0</v>
      </c>
      <c r="P27" s="35">
        <v>0</v>
      </c>
      <c r="Q27" s="35">
        <v>0</v>
      </c>
      <c r="R27" s="35">
        <v>0</v>
      </c>
      <c r="S27" s="35">
        <v>0</v>
      </c>
      <c r="T27" s="35">
        <v>0</v>
      </c>
      <c r="U27" s="35">
        <v>0</v>
      </c>
      <c r="V27" s="35">
        <v>2.5000000000000001E-2</v>
      </c>
      <c r="W27" s="35">
        <v>0</v>
      </c>
      <c r="X27" s="35">
        <v>0.871</v>
      </c>
      <c r="Y27" s="35">
        <v>0.872</v>
      </c>
      <c r="Z27" s="35">
        <v>1.0429999999999999</v>
      </c>
      <c r="AA27" s="35">
        <v>0.246</v>
      </c>
      <c r="AB27" s="35">
        <v>1.018</v>
      </c>
      <c r="AC27" s="35">
        <v>0.91300000000000003</v>
      </c>
      <c r="AD27" s="35">
        <v>4.0830000000000002</v>
      </c>
      <c r="AE27" s="35">
        <v>4.24</v>
      </c>
      <c r="AF27" s="35">
        <v>4.3819999999999997</v>
      </c>
      <c r="AG27" s="35">
        <v>1.4119999999999999</v>
      </c>
      <c r="AH27" s="35">
        <v>0.64500000000000002</v>
      </c>
      <c r="AI27" s="35">
        <v>0.39600000000000002</v>
      </c>
      <c r="AJ27" s="35">
        <v>0.86799999999999999</v>
      </c>
      <c r="AK27" s="35">
        <v>2.6419999999999999</v>
      </c>
      <c r="AL27" s="35">
        <v>5.9459999999999997</v>
      </c>
      <c r="AM27" s="35">
        <v>5.4977676945709852</v>
      </c>
      <c r="AN27" s="35">
        <v>4.6255590906431863</v>
      </c>
      <c r="AO27" s="35">
        <v>3.7722843176764815</v>
      </c>
      <c r="AP27" s="35">
        <v>3.1042278282748681</v>
      </c>
      <c r="AQ27" s="35">
        <v>2.6216636897802905</v>
      </c>
      <c r="AR27" s="35">
        <v>2.2935891568179341</v>
      </c>
      <c r="AS27" s="35">
        <v>2.0776634560784819</v>
      </c>
      <c r="AT27" s="35">
        <v>1.9382171202928142</v>
      </c>
      <c r="AU27" s="35">
        <v>1.849327696009998</v>
      </c>
      <c r="AV27" s="35">
        <v>1.7929108791330846</v>
      </c>
    </row>
    <row r="28" spans="1:48" x14ac:dyDescent="0.25">
      <c r="A28" s="1"/>
      <c r="B28" s="65" t="s">
        <v>168</v>
      </c>
      <c r="C28" s="48"/>
      <c r="D28" s="32">
        <v>177.25800000000001</v>
      </c>
      <c r="E28" s="32">
        <v>174.465</v>
      </c>
      <c r="F28" s="32">
        <v>175.45400000000001</v>
      </c>
      <c r="G28" s="32">
        <v>195.232</v>
      </c>
      <c r="H28" s="32">
        <v>222.88900000000001</v>
      </c>
      <c r="I28" s="32">
        <v>240.34</v>
      </c>
      <c r="J28" s="32">
        <v>257.38900000000001</v>
      </c>
      <c r="K28" s="32">
        <v>245.06700000000001</v>
      </c>
      <c r="L28" s="32">
        <v>246.75299999999999</v>
      </c>
      <c r="M28" s="32">
        <v>248.756</v>
      </c>
      <c r="N28" s="32">
        <v>301.916</v>
      </c>
      <c r="O28" s="32">
        <v>309.71699999999998</v>
      </c>
      <c r="P28" s="32">
        <v>302.76100000000002</v>
      </c>
      <c r="Q28" s="32">
        <v>299.90199999999999</v>
      </c>
      <c r="R28" s="32">
        <v>353.262</v>
      </c>
      <c r="S28" s="32">
        <v>392.89699999999999</v>
      </c>
      <c r="T28" s="32">
        <v>387.83</v>
      </c>
      <c r="U28" s="32">
        <v>401.58600000000001</v>
      </c>
      <c r="V28" s="32">
        <v>340.29700000000003</v>
      </c>
      <c r="W28" s="32">
        <v>329.89800000000002</v>
      </c>
      <c r="X28" s="32">
        <v>380.31799999999998</v>
      </c>
      <c r="Y28" s="32">
        <v>390.428</v>
      </c>
      <c r="Z28" s="32">
        <v>419.09300000000002</v>
      </c>
      <c r="AA28" s="32">
        <v>364.92399999999998</v>
      </c>
      <c r="AB28" s="32">
        <v>339.767</v>
      </c>
      <c r="AC28" s="32">
        <v>392.22300000000001</v>
      </c>
      <c r="AD28" s="32">
        <v>404.23899999999998</v>
      </c>
      <c r="AE28" s="32">
        <v>445.38799999999998</v>
      </c>
      <c r="AF28" s="32">
        <v>458.68900000000002</v>
      </c>
      <c r="AG28" s="32">
        <v>318.63900000000001</v>
      </c>
      <c r="AH28" s="32">
        <v>426.32400000000001</v>
      </c>
      <c r="AI28" s="32">
        <v>481.30399999999997</v>
      </c>
      <c r="AJ28" s="32">
        <v>426.43</v>
      </c>
      <c r="AK28" s="32">
        <v>547.89599999999996</v>
      </c>
      <c r="AL28" s="32">
        <v>570.46100000000001</v>
      </c>
      <c r="AM28" s="32">
        <v>517.59717692215793</v>
      </c>
      <c r="AN28" s="32">
        <v>518.1850803117859</v>
      </c>
      <c r="AO28" s="32">
        <v>518.06437690127132</v>
      </c>
      <c r="AP28" s="32">
        <v>517.86887368572502</v>
      </c>
      <c r="AQ28" s="32">
        <v>517.88042929675453</v>
      </c>
      <c r="AR28" s="32">
        <v>517.82592354167059</v>
      </c>
      <c r="AS28" s="32">
        <v>517.82249027712828</v>
      </c>
      <c r="AT28" s="32">
        <v>517.84684505197083</v>
      </c>
      <c r="AU28" s="32">
        <v>517.85332586371214</v>
      </c>
      <c r="AV28" s="32">
        <v>517.86331402545238</v>
      </c>
    </row>
    <row r="29" spans="1:48" x14ac:dyDescent="0.25">
      <c r="A29" s="1"/>
      <c r="B29" s="65" t="s">
        <v>169</v>
      </c>
      <c r="C29" s="48"/>
      <c r="D29" s="32">
        <v>71.492999999999995</v>
      </c>
      <c r="E29" s="32">
        <v>70.936999999999998</v>
      </c>
      <c r="F29" s="32">
        <v>70.382000000000005</v>
      </c>
      <c r="G29" s="32">
        <v>75.378</v>
      </c>
      <c r="H29" s="32">
        <v>115.944</v>
      </c>
      <c r="I29" s="32">
        <v>93.835999999999999</v>
      </c>
      <c r="J29" s="32">
        <v>118.93</v>
      </c>
      <c r="K29" s="32">
        <v>109.36199999999999</v>
      </c>
      <c r="L29" s="32">
        <v>156.43299999999999</v>
      </c>
      <c r="M29" s="32">
        <v>102.339</v>
      </c>
      <c r="N29" s="32">
        <v>91.293000000000006</v>
      </c>
      <c r="O29" s="32">
        <v>114.64700000000001</v>
      </c>
      <c r="P29" s="32">
        <v>84.671999999999997</v>
      </c>
      <c r="Q29" s="32">
        <v>149.44499999999999</v>
      </c>
      <c r="R29" s="32">
        <v>154.41999999999999</v>
      </c>
      <c r="S29" s="32">
        <v>123.396</v>
      </c>
      <c r="T29" s="32">
        <v>100.702</v>
      </c>
      <c r="U29" s="32">
        <v>119.11</v>
      </c>
      <c r="V29" s="32">
        <v>111.176</v>
      </c>
      <c r="W29" s="32">
        <v>148.59</v>
      </c>
      <c r="X29" s="32">
        <v>142.55600000000001</v>
      </c>
      <c r="Y29" s="32">
        <v>256.76299999999998</v>
      </c>
      <c r="Z29" s="32">
        <v>150.09</v>
      </c>
      <c r="AA29" s="32">
        <v>482.87900000000002</v>
      </c>
      <c r="AB29" s="32">
        <v>152.09100000000001</v>
      </c>
      <c r="AC29" s="32">
        <v>130.75299999999999</v>
      </c>
      <c r="AD29" s="32">
        <v>136.458</v>
      </c>
      <c r="AE29" s="32">
        <v>138.09800000000001</v>
      </c>
      <c r="AF29" s="32">
        <v>293.77</v>
      </c>
      <c r="AG29" s="32">
        <v>198.11199999999999</v>
      </c>
      <c r="AH29" s="32">
        <v>133.77000000000001</v>
      </c>
      <c r="AI29" s="32">
        <v>248.26300000000001</v>
      </c>
      <c r="AJ29" s="32">
        <v>176.40199999999999</v>
      </c>
      <c r="AK29" s="32">
        <v>142.03700000000001</v>
      </c>
      <c r="AL29" s="32">
        <v>181.01499999999999</v>
      </c>
      <c r="AM29" s="32">
        <v>162.09151101212967</v>
      </c>
      <c r="AN29" s="32">
        <v>193.58947512534104</v>
      </c>
      <c r="AO29" s="32">
        <v>190.94502550920487</v>
      </c>
      <c r="AP29" s="32">
        <v>191.83206330773589</v>
      </c>
      <c r="AQ29" s="32">
        <v>192.4610058730446</v>
      </c>
      <c r="AR29" s="32">
        <v>193.31377596853059</v>
      </c>
      <c r="AS29" s="32">
        <v>194.0610764965424</v>
      </c>
      <c r="AT29" s="32">
        <v>194.71824581195773</v>
      </c>
      <c r="AU29" s="32">
        <v>194.79615800173866</v>
      </c>
      <c r="AV29" s="32">
        <v>195.60720801408888</v>
      </c>
    </row>
    <row r="30" spans="1:48" x14ac:dyDescent="0.25">
      <c r="A30" s="1"/>
      <c r="B30" s="65" t="s">
        <v>170</v>
      </c>
      <c r="C30" s="48"/>
      <c r="D30" s="32">
        <v>244.393</v>
      </c>
      <c r="E30" s="32">
        <v>253.24</v>
      </c>
      <c r="F30" s="32">
        <v>178.70099999999999</v>
      </c>
      <c r="G30" s="32">
        <v>219.09899999999999</v>
      </c>
      <c r="H30" s="32">
        <v>196.529</v>
      </c>
      <c r="I30" s="32">
        <v>296.291</v>
      </c>
      <c r="J30" s="32">
        <v>307.52699999999999</v>
      </c>
      <c r="K30" s="32">
        <v>352.83699999999999</v>
      </c>
      <c r="L30" s="32">
        <v>428.48099999999999</v>
      </c>
      <c r="M30" s="32">
        <v>494.68400000000003</v>
      </c>
      <c r="N30" s="32">
        <v>491.73099999999999</v>
      </c>
      <c r="O30" s="32">
        <v>542.53200000000004</v>
      </c>
      <c r="P30" s="32">
        <v>579.43600000000004</v>
      </c>
      <c r="Q30" s="32">
        <v>581.53099999999995</v>
      </c>
      <c r="R30" s="32">
        <v>698.16300000000001</v>
      </c>
      <c r="S30" s="32">
        <v>621.95100000000002</v>
      </c>
      <c r="T30" s="32">
        <v>919.56600000000003</v>
      </c>
      <c r="U30" s="32">
        <v>1009.408</v>
      </c>
      <c r="V30" s="32">
        <v>738.99400000000003</v>
      </c>
      <c r="W30" s="32">
        <v>565.94200000000001</v>
      </c>
      <c r="X30" s="32">
        <v>351.976</v>
      </c>
      <c r="Y30" s="32">
        <v>1103.1289999999999</v>
      </c>
      <c r="Z30" s="32">
        <v>2774.1729999999998</v>
      </c>
      <c r="AA30" s="32">
        <v>1380.829</v>
      </c>
      <c r="AB30" s="32">
        <v>1258.8720000000001</v>
      </c>
      <c r="AC30" s="32">
        <v>1013.833</v>
      </c>
      <c r="AD30" s="32">
        <v>626.45899999999995</v>
      </c>
      <c r="AE30" s="32">
        <v>832.93600000000004</v>
      </c>
      <c r="AF30" s="32">
        <v>669.18799999999999</v>
      </c>
      <c r="AG30" s="32">
        <v>933.34199999999998</v>
      </c>
      <c r="AH30" s="32">
        <v>575.14800000000002</v>
      </c>
      <c r="AI30" s="32">
        <v>950.94500000000005</v>
      </c>
      <c r="AJ30" s="32">
        <v>2448.2710000000002</v>
      </c>
      <c r="AK30" s="32">
        <v>3063.6709999999998</v>
      </c>
      <c r="AL30" s="32">
        <v>1681.9159999999999</v>
      </c>
      <c r="AM30" s="32">
        <v>1473.195721889588</v>
      </c>
      <c r="AN30" s="32">
        <v>1297.208689290889</v>
      </c>
      <c r="AO30" s="32">
        <v>1228.9580398660139</v>
      </c>
      <c r="AP30" s="32">
        <v>1232.5441255335202</v>
      </c>
      <c r="AQ30" s="32">
        <v>1256.7974052051911</v>
      </c>
      <c r="AR30" s="32">
        <v>1280.3561333317216</v>
      </c>
      <c r="AS30" s="32">
        <v>1285.5661714252094</v>
      </c>
      <c r="AT30" s="32">
        <v>1284.5937313567199</v>
      </c>
      <c r="AU30" s="32">
        <v>1278.6285649366353</v>
      </c>
      <c r="AV30" s="32">
        <v>1280.4947568357418</v>
      </c>
    </row>
    <row r="31" spans="1:48" x14ac:dyDescent="0.25">
      <c r="A31" s="1"/>
      <c r="B31" s="66" t="s">
        <v>228</v>
      </c>
      <c r="C31" s="48"/>
      <c r="D31" s="24">
        <v>0</v>
      </c>
      <c r="E31" s="24">
        <v>0</v>
      </c>
      <c r="F31" s="24">
        <v>0</v>
      </c>
      <c r="G31" s="24">
        <v>0</v>
      </c>
      <c r="H31" s="24">
        <v>0</v>
      </c>
      <c r="I31" s="24">
        <v>0</v>
      </c>
      <c r="J31" s="24">
        <v>0</v>
      </c>
      <c r="K31" s="24">
        <v>0</v>
      </c>
      <c r="L31" s="24">
        <v>0</v>
      </c>
      <c r="M31" s="24">
        <v>0</v>
      </c>
      <c r="N31" s="24">
        <v>0</v>
      </c>
      <c r="O31" s="24">
        <v>0</v>
      </c>
      <c r="P31" s="24">
        <v>0</v>
      </c>
      <c r="Q31" s="24">
        <v>0</v>
      </c>
      <c r="R31" s="24">
        <v>0</v>
      </c>
      <c r="S31" s="32">
        <v>167.32300000000001</v>
      </c>
      <c r="T31" s="32">
        <v>342.25700000000001</v>
      </c>
      <c r="U31" s="32">
        <v>420.79300000000001</v>
      </c>
      <c r="V31" s="32">
        <v>334.14299999999997</v>
      </c>
      <c r="W31" s="32">
        <v>368.06700000000001</v>
      </c>
      <c r="X31" s="32">
        <v>164.12100000000001</v>
      </c>
      <c r="Y31" s="32">
        <v>944.44299999999998</v>
      </c>
      <c r="Z31" s="32">
        <v>1389.7270000000001</v>
      </c>
      <c r="AA31" s="32">
        <v>1045.3779999999999</v>
      </c>
      <c r="AB31" s="32">
        <v>728.56700000000001</v>
      </c>
      <c r="AC31" s="32">
        <v>400.51600000000002</v>
      </c>
      <c r="AD31" s="32">
        <v>143.285</v>
      </c>
      <c r="AE31" s="32">
        <v>330.065</v>
      </c>
      <c r="AF31" s="32">
        <v>437.18299999999999</v>
      </c>
      <c r="AG31" s="32">
        <v>459.94499999999999</v>
      </c>
      <c r="AH31" s="32">
        <v>263.02300000000002</v>
      </c>
      <c r="AI31" s="32">
        <v>293.74099999999999</v>
      </c>
      <c r="AJ31" s="32">
        <v>1989.376</v>
      </c>
      <c r="AK31" s="32">
        <v>2624.7440000000001</v>
      </c>
      <c r="AL31" s="32">
        <v>1295.9559999999999</v>
      </c>
      <c r="AM31" s="32">
        <v>952.87970005521424</v>
      </c>
      <c r="AN31" s="32">
        <v>721.3414226150586</v>
      </c>
      <c r="AO31" s="32">
        <v>635.68712654639592</v>
      </c>
      <c r="AP31" s="32">
        <v>661.28660154110412</v>
      </c>
      <c r="AQ31" s="32">
        <v>700.47383973091553</v>
      </c>
      <c r="AR31" s="32">
        <v>735.55290941796829</v>
      </c>
      <c r="AS31" s="32">
        <v>754.29172630333619</v>
      </c>
      <c r="AT31" s="32">
        <v>766.74557928252489</v>
      </c>
      <c r="AU31" s="32">
        <v>774.3072335703215</v>
      </c>
      <c r="AV31" s="32">
        <v>791.02244690969496</v>
      </c>
    </row>
    <row r="32" spans="1:48" x14ac:dyDescent="0.25">
      <c r="A32" s="1"/>
      <c r="B32" s="64"/>
      <c r="C32" s="48"/>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35"/>
      <c r="AJ32" s="1"/>
      <c r="AK32" s="1"/>
      <c r="AL32" s="1"/>
      <c r="AM32" s="1"/>
      <c r="AN32" s="1"/>
      <c r="AO32" s="1"/>
      <c r="AP32" s="1"/>
      <c r="AQ32" s="1"/>
      <c r="AR32" s="1"/>
      <c r="AS32" s="1"/>
      <c r="AT32" s="1"/>
      <c r="AU32" s="1"/>
      <c r="AV32" s="1"/>
    </row>
    <row r="33" spans="1:48" x14ac:dyDescent="0.25">
      <c r="A33" s="1"/>
      <c r="B33" s="63" t="s">
        <v>171</v>
      </c>
      <c r="C33" s="48"/>
      <c r="D33" s="32">
        <v>7849.7740000000003</v>
      </c>
      <c r="E33" s="32">
        <v>7222.9809999999998</v>
      </c>
      <c r="F33" s="32">
        <v>8059.777</v>
      </c>
      <c r="G33" s="32">
        <v>7801.9849999999997</v>
      </c>
      <c r="H33" s="32">
        <v>8535.4419999999991</v>
      </c>
      <c r="I33" s="32">
        <v>7915.9830000000002</v>
      </c>
      <c r="J33" s="32">
        <v>9115.6010000000006</v>
      </c>
      <c r="K33" s="32">
        <v>9587.8829999999998</v>
      </c>
      <c r="L33" s="32">
        <v>8652.857</v>
      </c>
      <c r="M33" s="32">
        <v>8487.4169999999995</v>
      </c>
      <c r="N33" s="32">
        <v>8740.8140000000003</v>
      </c>
      <c r="O33" s="32">
        <v>9152.8590000000004</v>
      </c>
      <c r="P33" s="32">
        <v>8425.5059999999994</v>
      </c>
      <c r="Q33" s="32">
        <v>10469.432000000001</v>
      </c>
      <c r="R33" s="32">
        <v>11040.892</v>
      </c>
      <c r="S33" s="32">
        <v>11212.637000000001</v>
      </c>
      <c r="T33" s="32">
        <v>11249.448</v>
      </c>
      <c r="U33" s="32">
        <v>13926.215</v>
      </c>
      <c r="V33" s="32">
        <v>14922.014999999999</v>
      </c>
      <c r="W33" s="32">
        <v>13364.864</v>
      </c>
      <c r="X33" s="32">
        <v>14639.897000000001</v>
      </c>
      <c r="Y33" s="32">
        <v>16807.971000000001</v>
      </c>
      <c r="Z33" s="32">
        <v>18876.585999999999</v>
      </c>
      <c r="AA33" s="32">
        <v>18743.616000000002</v>
      </c>
      <c r="AB33" s="32">
        <v>18261.580999999998</v>
      </c>
      <c r="AC33" s="32">
        <v>18146.044999999998</v>
      </c>
      <c r="AD33" s="32">
        <v>16657.766</v>
      </c>
      <c r="AE33" s="32">
        <v>16924.772000000001</v>
      </c>
      <c r="AF33" s="32">
        <v>17211.966</v>
      </c>
      <c r="AG33" s="32">
        <v>17949.456999999999</v>
      </c>
      <c r="AH33" s="32">
        <v>17952.855</v>
      </c>
      <c r="AI33" s="32">
        <v>23619.916000000001</v>
      </c>
      <c r="AJ33" s="32">
        <v>25150.05</v>
      </c>
      <c r="AK33" s="32">
        <v>27138.202000000001</v>
      </c>
      <c r="AL33" s="32">
        <v>26337.010999999999</v>
      </c>
      <c r="AM33" s="32">
        <v>30674.043485616228</v>
      </c>
      <c r="AN33" s="32">
        <v>31768.322140360171</v>
      </c>
      <c r="AO33" s="32">
        <v>32034.639056848664</v>
      </c>
      <c r="AP33" s="32">
        <v>31244.846761165536</v>
      </c>
      <c r="AQ33" s="32">
        <v>30685.47799964514</v>
      </c>
      <c r="AR33" s="32">
        <v>30267.045056642921</v>
      </c>
      <c r="AS33" s="32">
        <v>29878.624678253756</v>
      </c>
      <c r="AT33" s="32">
        <v>29529.523999288478</v>
      </c>
      <c r="AU33" s="32">
        <v>29226.849871602128</v>
      </c>
      <c r="AV33" s="32">
        <v>28923.951520947296</v>
      </c>
    </row>
    <row r="34" spans="1:48" x14ac:dyDescent="0.25">
      <c r="A34" s="1"/>
      <c r="B34" s="64"/>
      <c r="C34" s="48"/>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row>
    <row r="35" spans="1:48" x14ac:dyDescent="0.25">
      <c r="A35" s="1"/>
      <c r="B35" s="63" t="s">
        <v>103</v>
      </c>
      <c r="C35" s="48"/>
      <c r="D35" s="32">
        <v>4946.9489999999996</v>
      </c>
      <c r="E35" s="32">
        <v>4832.6109999999999</v>
      </c>
      <c r="F35" s="32">
        <v>4883.0119999999997</v>
      </c>
      <c r="G35" s="32">
        <v>4987.2150000000001</v>
      </c>
      <c r="H35" s="32">
        <v>5080.9380000000001</v>
      </c>
      <c r="I35" s="32">
        <v>5241.3670000000002</v>
      </c>
      <c r="J35" s="32">
        <v>5341.165</v>
      </c>
      <c r="K35" s="32">
        <v>5839.1289999999999</v>
      </c>
      <c r="L35" s="32">
        <v>5669.11</v>
      </c>
      <c r="M35" s="32">
        <v>5928.16</v>
      </c>
      <c r="N35" s="32">
        <v>6472.4769999999999</v>
      </c>
      <c r="O35" s="32">
        <v>6521.2079999999996</v>
      </c>
      <c r="P35" s="32">
        <v>6259.7929999999997</v>
      </c>
      <c r="Q35" s="32">
        <v>6935.5640000000003</v>
      </c>
      <c r="R35" s="32">
        <v>7185.6469999999999</v>
      </c>
      <c r="S35" s="32">
        <v>7407.21</v>
      </c>
      <c r="T35" s="32">
        <v>8080.2820000000002</v>
      </c>
      <c r="U35" s="32">
        <v>9895.5319999999992</v>
      </c>
      <c r="V35" s="32">
        <v>9362.7890000000007</v>
      </c>
      <c r="W35" s="32">
        <v>8419.1419999999998</v>
      </c>
      <c r="X35" s="32">
        <v>9082.18</v>
      </c>
      <c r="Y35" s="32">
        <v>9319.6769999999997</v>
      </c>
      <c r="Z35" s="32">
        <v>12389.805</v>
      </c>
      <c r="AA35" s="32">
        <v>9754.5</v>
      </c>
      <c r="AB35" s="32">
        <v>12047.605</v>
      </c>
      <c r="AC35" s="32">
        <v>12816.628000000001</v>
      </c>
      <c r="AD35" s="32">
        <v>10562.075000000001</v>
      </c>
      <c r="AE35" s="32">
        <v>11943.745000000001</v>
      </c>
      <c r="AF35" s="32">
        <v>11668.251</v>
      </c>
      <c r="AG35" s="32">
        <v>13056.804</v>
      </c>
      <c r="AH35" s="32">
        <v>11961.491</v>
      </c>
      <c r="AI35" s="32">
        <v>15284.157999999999</v>
      </c>
      <c r="AJ35" s="32">
        <v>17586.644</v>
      </c>
      <c r="AK35" s="32">
        <v>17802.989000000001</v>
      </c>
      <c r="AL35" s="32">
        <v>17810.565999999999</v>
      </c>
      <c r="AM35" s="32">
        <v>20179.221556273093</v>
      </c>
      <c r="AN35" s="32">
        <v>20553.190452438434</v>
      </c>
      <c r="AO35" s="32">
        <v>20642.441488422694</v>
      </c>
      <c r="AP35" s="32">
        <v>20263.190049934004</v>
      </c>
      <c r="AQ35" s="32">
        <v>19921.276035144823</v>
      </c>
      <c r="AR35" s="32">
        <v>19642.602521650504</v>
      </c>
      <c r="AS35" s="32">
        <v>19467.90259867537</v>
      </c>
      <c r="AT35" s="32">
        <v>19359.908129359661</v>
      </c>
      <c r="AU35" s="32">
        <v>19285.416202946377</v>
      </c>
      <c r="AV35" s="32">
        <v>19242.225928932003</v>
      </c>
    </row>
    <row r="36" spans="1:48" x14ac:dyDescent="0.25">
      <c r="A36" s="1"/>
      <c r="B36" s="65" t="s">
        <v>172</v>
      </c>
      <c r="C36" s="48"/>
      <c r="D36" s="32">
        <v>3159.107</v>
      </c>
      <c r="E36" s="32">
        <v>2972.5810000000001</v>
      </c>
      <c r="F36" s="32">
        <v>3103.4490000000001</v>
      </c>
      <c r="G36" s="32">
        <v>3097.6959999999999</v>
      </c>
      <c r="H36" s="32">
        <v>3058.66</v>
      </c>
      <c r="I36" s="32">
        <v>3004.9830000000002</v>
      </c>
      <c r="J36" s="32">
        <v>3001.5619999999999</v>
      </c>
      <c r="K36" s="32">
        <v>3287.4740000000002</v>
      </c>
      <c r="L36" s="32">
        <v>3074.1559999999999</v>
      </c>
      <c r="M36" s="32">
        <v>3333.2739999999999</v>
      </c>
      <c r="N36" s="32">
        <v>3745.1019999999999</v>
      </c>
      <c r="O36" s="32">
        <v>3648.23</v>
      </c>
      <c r="P36" s="32">
        <v>3562.5010000000002</v>
      </c>
      <c r="Q36" s="32">
        <v>4250.0519999999997</v>
      </c>
      <c r="R36" s="32">
        <v>4114.5540000000001</v>
      </c>
      <c r="S36" s="32">
        <v>4472.7430000000004</v>
      </c>
      <c r="T36" s="32">
        <v>4907.7619999999997</v>
      </c>
      <c r="U36" s="32">
        <v>5826.9719999999998</v>
      </c>
      <c r="V36" s="32">
        <v>4922.7160000000003</v>
      </c>
      <c r="W36" s="32">
        <v>4649.241</v>
      </c>
      <c r="X36" s="32">
        <v>5154.4620000000004</v>
      </c>
      <c r="Y36" s="32">
        <v>5210.9139999999998</v>
      </c>
      <c r="Z36" s="32">
        <v>6929.1</v>
      </c>
      <c r="AA36" s="32">
        <v>5568.4009999999998</v>
      </c>
      <c r="AB36" s="32">
        <v>7364.1360000000004</v>
      </c>
      <c r="AC36" s="32">
        <v>8031.8050000000003</v>
      </c>
      <c r="AD36" s="32">
        <v>5894.2920000000004</v>
      </c>
      <c r="AE36" s="32">
        <v>7149.8429999999998</v>
      </c>
      <c r="AF36" s="32">
        <v>7204.42</v>
      </c>
      <c r="AG36" s="32">
        <v>7848.9459999999999</v>
      </c>
      <c r="AH36" s="32">
        <v>7335.1279999999997</v>
      </c>
      <c r="AI36" s="32">
        <v>9267.8700000000008</v>
      </c>
      <c r="AJ36" s="32">
        <v>10841.706</v>
      </c>
      <c r="AK36" s="32">
        <v>11266.834999999999</v>
      </c>
      <c r="AL36" s="32">
        <v>11356.995000000001</v>
      </c>
      <c r="AM36" s="32">
        <v>13475.560740138213</v>
      </c>
      <c r="AN36" s="32">
        <v>13702.427452044569</v>
      </c>
      <c r="AO36" s="32">
        <v>13578.680537796645</v>
      </c>
      <c r="AP36" s="32">
        <v>13032.772216975731</v>
      </c>
      <c r="AQ36" s="32">
        <v>12631.495871737741</v>
      </c>
      <c r="AR36" s="32">
        <v>12321.053205385777</v>
      </c>
      <c r="AS36" s="32">
        <v>12095.229101509251</v>
      </c>
      <c r="AT36" s="32">
        <v>11911.59846193152</v>
      </c>
      <c r="AU36" s="32">
        <v>11733.251828275996</v>
      </c>
      <c r="AV36" s="32">
        <v>11571.727821999437</v>
      </c>
    </row>
    <row r="37" spans="1:48" x14ac:dyDescent="0.25">
      <c r="A37" s="1"/>
      <c r="B37" s="66" t="s">
        <v>173</v>
      </c>
      <c r="C37" s="48"/>
      <c r="D37" s="32">
        <v>849.31799999999998</v>
      </c>
      <c r="E37" s="32">
        <v>745.02499999999998</v>
      </c>
      <c r="F37" s="32">
        <v>775.09199999999998</v>
      </c>
      <c r="G37" s="32">
        <v>785.25</v>
      </c>
      <c r="H37" s="32">
        <v>830.92600000000004</v>
      </c>
      <c r="I37" s="32">
        <v>862.923</v>
      </c>
      <c r="J37" s="32">
        <v>909.87400000000002</v>
      </c>
      <c r="K37" s="32">
        <v>1005.144</v>
      </c>
      <c r="L37" s="32">
        <v>965.07</v>
      </c>
      <c r="M37" s="32">
        <v>947.51400000000001</v>
      </c>
      <c r="N37" s="32">
        <v>850.10299999999995</v>
      </c>
      <c r="O37" s="32">
        <v>936.12400000000002</v>
      </c>
      <c r="P37" s="32">
        <v>959.01800000000003</v>
      </c>
      <c r="Q37" s="32">
        <v>1160</v>
      </c>
      <c r="R37" s="32">
        <v>990</v>
      </c>
      <c r="S37" s="32">
        <v>990</v>
      </c>
      <c r="T37" s="32">
        <v>1500</v>
      </c>
      <c r="U37" s="32">
        <v>2190</v>
      </c>
      <c r="V37" s="32">
        <v>1900</v>
      </c>
      <c r="W37" s="32">
        <v>1910</v>
      </c>
      <c r="X37" s="32">
        <v>1500</v>
      </c>
      <c r="Y37" s="32">
        <v>1500</v>
      </c>
      <c r="Z37" s="32">
        <v>3070</v>
      </c>
      <c r="AA37" s="32">
        <v>1730</v>
      </c>
      <c r="AB37" s="32">
        <v>2720</v>
      </c>
      <c r="AC37" s="32">
        <v>3250</v>
      </c>
      <c r="AD37" s="32">
        <v>2500</v>
      </c>
      <c r="AE37" s="32">
        <v>2600</v>
      </c>
      <c r="AF37" s="32">
        <v>2300</v>
      </c>
      <c r="AG37" s="32">
        <v>3030</v>
      </c>
      <c r="AH37" s="32">
        <v>2470</v>
      </c>
      <c r="AI37" s="32">
        <v>3870</v>
      </c>
      <c r="AJ37" s="32">
        <v>4850</v>
      </c>
      <c r="AK37" s="32">
        <v>3470</v>
      </c>
      <c r="AL37" s="32">
        <v>2750</v>
      </c>
      <c r="AM37" s="32">
        <v>2713.2786938814506</v>
      </c>
      <c r="AN37" s="32">
        <v>2653.924901982939</v>
      </c>
      <c r="AO37" s="32">
        <v>2812.6353669819546</v>
      </c>
      <c r="AP37" s="32">
        <v>2942.3271256310409</v>
      </c>
      <c r="AQ37" s="32">
        <v>2993.2098674479662</v>
      </c>
      <c r="AR37" s="32">
        <v>3040.0300774344355</v>
      </c>
      <c r="AS37" s="32">
        <v>3079.1197636182937</v>
      </c>
      <c r="AT37" s="32">
        <v>3116.8391285159637</v>
      </c>
      <c r="AU37" s="32">
        <v>3144.4989586428078</v>
      </c>
      <c r="AV37" s="32">
        <v>3142.0957591101082</v>
      </c>
    </row>
    <row r="38" spans="1:48" x14ac:dyDescent="0.25">
      <c r="A38" s="1"/>
      <c r="B38" s="66" t="s">
        <v>174</v>
      </c>
      <c r="C38" s="48"/>
      <c r="D38" s="32">
        <v>2201.5459999999998</v>
      </c>
      <c r="E38" s="32">
        <v>2112.0709999999999</v>
      </c>
      <c r="F38" s="32">
        <v>2217.91</v>
      </c>
      <c r="G38" s="32">
        <v>2196.337</v>
      </c>
      <c r="H38" s="32">
        <v>2102.2950000000001</v>
      </c>
      <c r="I38" s="32">
        <v>2014.817</v>
      </c>
      <c r="J38" s="32">
        <v>1939.4670000000001</v>
      </c>
      <c r="K38" s="32">
        <v>2117.6280000000002</v>
      </c>
      <c r="L38" s="32">
        <v>1932.1579999999999</v>
      </c>
      <c r="M38" s="32">
        <v>2198.1280000000002</v>
      </c>
      <c r="N38" s="32">
        <v>2681.5819999999999</v>
      </c>
      <c r="O38" s="32">
        <v>2479.3910000000001</v>
      </c>
      <c r="P38" s="32">
        <v>2351.4879999999998</v>
      </c>
      <c r="Q38" s="32">
        <v>2830.0520000000001</v>
      </c>
      <c r="R38" s="32">
        <v>2844.5540000000001</v>
      </c>
      <c r="S38" s="32">
        <v>3212.7429999999999</v>
      </c>
      <c r="T38" s="32">
        <v>3117.7620000000002</v>
      </c>
      <c r="U38" s="32">
        <v>3256.9720000000002</v>
      </c>
      <c r="V38" s="32">
        <v>2572.7159999999999</v>
      </c>
      <c r="W38" s="32">
        <v>2249.241</v>
      </c>
      <c r="X38" s="32">
        <v>3104.462</v>
      </c>
      <c r="Y38" s="32">
        <v>3140.9140000000002</v>
      </c>
      <c r="Z38" s="32">
        <v>3159.1</v>
      </c>
      <c r="AA38" s="32">
        <v>3228.4009999999998</v>
      </c>
      <c r="AB38" s="32">
        <v>3954.136</v>
      </c>
      <c r="AC38" s="32">
        <v>4081.8049999999998</v>
      </c>
      <c r="AD38" s="32">
        <v>2674.2919999999999</v>
      </c>
      <c r="AE38" s="32">
        <v>3759.8429999999998</v>
      </c>
      <c r="AF38" s="32">
        <v>4154.42</v>
      </c>
      <c r="AG38" s="32">
        <v>3998.9459999999999</v>
      </c>
      <c r="AH38" s="32">
        <v>4025.1280000000002</v>
      </c>
      <c r="AI38" s="32">
        <v>4567.87</v>
      </c>
      <c r="AJ38" s="32">
        <v>5041.7060000000001</v>
      </c>
      <c r="AK38" s="32">
        <v>6926.835</v>
      </c>
      <c r="AL38" s="32">
        <v>7666.9949999999999</v>
      </c>
      <c r="AM38" s="32">
        <v>9802.0920655823902</v>
      </c>
      <c r="AN38" s="32">
        <v>10067.311111040228</v>
      </c>
      <c r="AO38" s="32">
        <v>9753.9076489225008</v>
      </c>
      <c r="AP38" s="32">
        <v>9051.8036885705078</v>
      </c>
      <c r="AQ38" s="32">
        <v>8574.5035726146853</v>
      </c>
      <c r="AR38" s="32">
        <v>8197.5480216548458</v>
      </c>
      <c r="AS38" s="32">
        <v>7913.795592492108</v>
      </c>
      <c r="AT38" s="32">
        <v>7673.7449674368645</v>
      </c>
      <c r="AU38" s="32">
        <v>7447.5487428312299</v>
      </c>
      <c r="AV38" s="32">
        <v>7267.9104799171691</v>
      </c>
    </row>
    <row r="39" spans="1:48" x14ac:dyDescent="0.25">
      <c r="A39" s="1"/>
      <c r="B39" s="66" t="s">
        <v>175</v>
      </c>
      <c r="C39" s="48"/>
      <c r="D39" s="32">
        <v>108.24299999999999</v>
      </c>
      <c r="E39" s="32">
        <v>115.485</v>
      </c>
      <c r="F39" s="32">
        <v>110.447</v>
      </c>
      <c r="G39" s="32">
        <v>116.10899999999999</v>
      </c>
      <c r="H39" s="32">
        <v>125.43899999999999</v>
      </c>
      <c r="I39" s="32">
        <v>127.24299999999999</v>
      </c>
      <c r="J39" s="32">
        <v>152.221</v>
      </c>
      <c r="K39" s="32">
        <v>164.702</v>
      </c>
      <c r="L39" s="32">
        <v>176.928</v>
      </c>
      <c r="M39" s="32">
        <v>187.63200000000001</v>
      </c>
      <c r="N39" s="32">
        <v>213.417</v>
      </c>
      <c r="O39" s="32">
        <v>232.715</v>
      </c>
      <c r="P39" s="32">
        <v>251.995</v>
      </c>
      <c r="Q39" s="32">
        <v>260</v>
      </c>
      <c r="R39" s="32">
        <v>280</v>
      </c>
      <c r="S39" s="32">
        <v>270</v>
      </c>
      <c r="T39" s="32">
        <v>290</v>
      </c>
      <c r="U39" s="32">
        <v>380</v>
      </c>
      <c r="V39" s="32">
        <v>450</v>
      </c>
      <c r="W39" s="32">
        <v>490</v>
      </c>
      <c r="X39" s="32">
        <v>550</v>
      </c>
      <c r="Y39" s="32">
        <v>570</v>
      </c>
      <c r="Z39" s="32">
        <v>700</v>
      </c>
      <c r="AA39" s="32">
        <v>610</v>
      </c>
      <c r="AB39" s="32">
        <v>690</v>
      </c>
      <c r="AC39" s="32">
        <v>700</v>
      </c>
      <c r="AD39" s="32">
        <v>720</v>
      </c>
      <c r="AE39" s="32">
        <v>790</v>
      </c>
      <c r="AF39" s="32">
        <v>750</v>
      </c>
      <c r="AG39" s="32">
        <v>820</v>
      </c>
      <c r="AH39" s="32">
        <v>840</v>
      </c>
      <c r="AI39" s="32">
        <v>830</v>
      </c>
      <c r="AJ39" s="32">
        <v>950</v>
      </c>
      <c r="AK39" s="32">
        <v>870</v>
      </c>
      <c r="AL39" s="32">
        <v>940</v>
      </c>
      <c r="AM39" s="32">
        <v>960.18998067437246</v>
      </c>
      <c r="AN39" s="32">
        <v>981.19143902140149</v>
      </c>
      <c r="AO39" s="32">
        <v>1012.1375218921896</v>
      </c>
      <c r="AP39" s="32">
        <v>1038.6414027741823</v>
      </c>
      <c r="AQ39" s="32">
        <v>1063.7824316750905</v>
      </c>
      <c r="AR39" s="32">
        <v>1083.4751062964954</v>
      </c>
      <c r="AS39" s="32">
        <v>1102.3137453988486</v>
      </c>
      <c r="AT39" s="32">
        <v>1121.0143659786927</v>
      </c>
      <c r="AU39" s="32">
        <v>1141.2041268019575</v>
      </c>
      <c r="AV39" s="32">
        <v>1161.7215829721592</v>
      </c>
    </row>
    <row r="40" spans="1:48" x14ac:dyDescent="0.25">
      <c r="A40" s="1"/>
      <c r="B40" s="65" t="s">
        <v>108</v>
      </c>
      <c r="C40" s="48"/>
      <c r="D40" s="32">
        <v>726.50199999999995</v>
      </c>
      <c r="E40" s="32">
        <v>748.66099999999994</v>
      </c>
      <c r="F40" s="32">
        <v>740.07299999999998</v>
      </c>
      <c r="G40" s="32">
        <v>731.30100000000004</v>
      </c>
      <c r="H40" s="32">
        <v>788.50800000000004</v>
      </c>
      <c r="I40" s="32">
        <v>879.61900000000003</v>
      </c>
      <c r="J40" s="32">
        <v>1001.492</v>
      </c>
      <c r="K40" s="32">
        <v>1056.67</v>
      </c>
      <c r="L40" s="32">
        <v>1014.651</v>
      </c>
      <c r="M40" s="32">
        <v>952.14499999999998</v>
      </c>
      <c r="N40" s="32">
        <v>1113.9770000000001</v>
      </c>
      <c r="O40" s="32">
        <v>1130.4860000000001</v>
      </c>
      <c r="P40" s="32">
        <v>1075.809</v>
      </c>
      <c r="Q40" s="32">
        <v>1117.105</v>
      </c>
      <c r="R40" s="32">
        <v>1358.5350000000001</v>
      </c>
      <c r="S40" s="32">
        <v>1317.598</v>
      </c>
      <c r="T40" s="32">
        <v>1443.471</v>
      </c>
      <c r="U40" s="32">
        <v>1903.9290000000001</v>
      </c>
      <c r="V40" s="32">
        <v>2311.2539999999999</v>
      </c>
      <c r="W40" s="32">
        <v>1836.8589999999999</v>
      </c>
      <c r="X40" s="32">
        <v>2085.8589999999999</v>
      </c>
      <c r="Y40" s="32">
        <v>2163.864</v>
      </c>
      <c r="Z40" s="32">
        <v>2607.857</v>
      </c>
      <c r="AA40" s="32">
        <v>2402.607</v>
      </c>
      <c r="AB40" s="32">
        <v>2564.7310000000002</v>
      </c>
      <c r="AC40" s="32">
        <v>2368.3069999999998</v>
      </c>
      <c r="AD40" s="32">
        <v>2333.1950000000002</v>
      </c>
      <c r="AE40" s="32">
        <v>2348.7310000000002</v>
      </c>
      <c r="AF40" s="32">
        <v>2391.058</v>
      </c>
      <c r="AG40" s="32">
        <v>2609.8040000000001</v>
      </c>
      <c r="AH40" s="32">
        <v>2373.893</v>
      </c>
      <c r="AI40" s="32">
        <v>3084.7080000000001</v>
      </c>
      <c r="AJ40" s="32">
        <v>3654.0749999999998</v>
      </c>
      <c r="AK40" s="32">
        <v>3338.4490000000001</v>
      </c>
      <c r="AL40" s="32">
        <v>3377.1210000000001</v>
      </c>
      <c r="AM40" s="32">
        <v>3443.4948266470378</v>
      </c>
      <c r="AN40" s="32">
        <v>3583.6013189327423</v>
      </c>
      <c r="AO40" s="32">
        <v>3705.3576859718055</v>
      </c>
      <c r="AP40" s="32">
        <v>3796.996841546676</v>
      </c>
      <c r="AQ40" s="32">
        <v>3815.520022171715</v>
      </c>
      <c r="AR40" s="32">
        <v>3818.0276411201035</v>
      </c>
      <c r="AS40" s="32">
        <v>3837.8077141120848</v>
      </c>
      <c r="AT40" s="32">
        <v>3880.0803531724678</v>
      </c>
      <c r="AU40" s="32">
        <v>3946.8172746031805</v>
      </c>
      <c r="AV40" s="32">
        <v>4028.4062744190478</v>
      </c>
    </row>
    <row r="41" spans="1:48" x14ac:dyDescent="0.25">
      <c r="A41" s="1"/>
      <c r="B41" s="66" t="s">
        <v>176</v>
      </c>
      <c r="C41" s="48"/>
      <c r="D41" s="32">
        <v>60.091000000000001</v>
      </c>
      <c r="E41" s="32">
        <v>59.762</v>
      </c>
      <c r="F41" s="32">
        <v>58.195</v>
      </c>
      <c r="G41" s="32">
        <v>57.662999999999997</v>
      </c>
      <c r="H41" s="32">
        <v>63.957000000000001</v>
      </c>
      <c r="I41" s="32">
        <v>56.433999999999997</v>
      </c>
      <c r="J41" s="32">
        <v>62.390999999999998</v>
      </c>
      <c r="K41" s="32">
        <v>64.903000000000006</v>
      </c>
      <c r="L41" s="32">
        <v>67.613</v>
      </c>
      <c r="M41" s="32">
        <v>58.902000000000001</v>
      </c>
      <c r="N41" s="32">
        <v>64.471000000000004</v>
      </c>
      <c r="O41" s="32">
        <v>81.135999999999996</v>
      </c>
      <c r="P41" s="32">
        <v>95.591999999999999</v>
      </c>
      <c r="Q41" s="32">
        <v>91.192999999999998</v>
      </c>
      <c r="R41" s="32">
        <v>99.052000000000007</v>
      </c>
      <c r="S41" s="32">
        <v>59.933</v>
      </c>
      <c r="T41" s="32">
        <v>75.936999999999998</v>
      </c>
      <c r="U41" s="32">
        <v>81.718000000000004</v>
      </c>
      <c r="V41" s="32">
        <v>88.786000000000001</v>
      </c>
      <c r="W41" s="32">
        <v>103.05</v>
      </c>
      <c r="X41" s="32">
        <v>93.748000000000005</v>
      </c>
      <c r="Y41" s="32">
        <v>121.71</v>
      </c>
      <c r="Z41" s="32">
        <v>104.10899999999999</v>
      </c>
      <c r="AA41" s="32">
        <v>87.01</v>
      </c>
      <c r="AB41" s="32">
        <v>115.11499999999999</v>
      </c>
      <c r="AC41" s="32">
        <v>103.16</v>
      </c>
      <c r="AD41" s="32">
        <v>104.851</v>
      </c>
      <c r="AE41" s="32">
        <v>111.619</v>
      </c>
      <c r="AF41" s="32">
        <v>132.816</v>
      </c>
      <c r="AG41" s="32">
        <v>115.95699999999999</v>
      </c>
      <c r="AH41" s="32">
        <v>92.63</v>
      </c>
      <c r="AI41" s="32">
        <v>113.634</v>
      </c>
      <c r="AJ41" s="32">
        <v>133.297</v>
      </c>
      <c r="AK41" s="32">
        <v>129.822</v>
      </c>
      <c r="AL41" s="32">
        <v>134.62799999999999</v>
      </c>
      <c r="AM41" s="32">
        <v>138.89758863664795</v>
      </c>
      <c r="AN41" s="32">
        <v>140.94037213936303</v>
      </c>
      <c r="AO41" s="32">
        <v>151.53078657438644</v>
      </c>
      <c r="AP41" s="32">
        <v>164.47859854548753</v>
      </c>
      <c r="AQ41" s="32">
        <v>175.18643713803579</v>
      </c>
      <c r="AR41" s="32">
        <v>184.77588735492998</v>
      </c>
      <c r="AS41" s="32">
        <v>193.07953559954024</v>
      </c>
      <c r="AT41" s="32">
        <v>199.39077027098466</v>
      </c>
      <c r="AU41" s="32">
        <v>202.56024481046188</v>
      </c>
      <c r="AV41" s="32">
        <v>202.86773382174431</v>
      </c>
    </row>
    <row r="42" spans="1:48" x14ac:dyDescent="0.25">
      <c r="A42" s="1"/>
      <c r="B42" s="66" t="s">
        <v>177</v>
      </c>
      <c r="C42" s="48"/>
      <c r="D42" s="32">
        <v>268.60700000000003</v>
      </c>
      <c r="E42" s="32">
        <v>281.37599999999998</v>
      </c>
      <c r="F42" s="32">
        <v>266.50200000000001</v>
      </c>
      <c r="G42" s="32">
        <v>266.089</v>
      </c>
      <c r="H42" s="32">
        <v>296.87599999999998</v>
      </c>
      <c r="I42" s="32">
        <v>363.16300000000001</v>
      </c>
      <c r="J42" s="32">
        <v>416.52300000000002</v>
      </c>
      <c r="K42" s="32">
        <v>439.73200000000003</v>
      </c>
      <c r="L42" s="32">
        <v>417.279</v>
      </c>
      <c r="M42" s="32">
        <v>389.363</v>
      </c>
      <c r="N42" s="32">
        <v>440.53199999999998</v>
      </c>
      <c r="O42" s="32">
        <v>448.303</v>
      </c>
      <c r="P42" s="32">
        <v>401.18700000000001</v>
      </c>
      <c r="Q42" s="32">
        <v>420</v>
      </c>
      <c r="R42" s="32">
        <v>530</v>
      </c>
      <c r="S42" s="32">
        <v>550</v>
      </c>
      <c r="T42" s="32">
        <v>570</v>
      </c>
      <c r="U42" s="32">
        <v>810</v>
      </c>
      <c r="V42" s="32">
        <v>1010</v>
      </c>
      <c r="W42" s="32">
        <v>800</v>
      </c>
      <c r="X42" s="32">
        <v>1040</v>
      </c>
      <c r="Y42" s="32">
        <v>970</v>
      </c>
      <c r="Z42" s="32">
        <v>1260</v>
      </c>
      <c r="AA42" s="32">
        <v>1160</v>
      </c>
      <c r="AB42" s="32">
        <v>1150</v>
      </c>
      <c r="AC42" s="32">
        <v>1030</v>
      </c>
      <c r="AD42" s="32">
        <v>980</v>
      </c>
      <c r="AE42" s="32">
        <v>950</v>
      </c>
      <c r="AF42" s="32">
        <v>970</v>
      </c>
      <c r="AG42" s="32">
        <v>1120</v>
      </c>
      <c r="AH42" s="32">
        <v>1040</v>
      </c>
      <c r="AI42" s="32">
        <v>1440</v>
      </c>
      <c r="AJ42" s="32">
        <v>1650</v>
      </c>
      <c r="AK42" s="32">
        <v>1600</v>
      </c>
      <c r="AL42" s="32">
        <v>1490</v>
      </c>
      <c r="AM42" s="32">
        <v>1549.6247290509018</v>
      </c>
      <c r="AN42" s="32">
        <v>1664.8767280866032</v>
      </c>
      <c r="AO42" s="32">
        <v>1701.8522811301054</v>
      </c>
      <c r="AP42" s="32">
        <v>1698.8426557589619</v>
      </c>
      <c r="AQ42" s="32">
        <v>1656.7136906268549</v>
      </c>
      <c r="AR42" s="32">
        <v>1600.9424232542447</v>
      </c>
      <c r="AS42" s="32">
        <v>1558.1471011560056</v>
      </c>
      <c r="AT42" s="32">
        <v>1542.6272866097393</v>
      </c>
      <c r="AU42" s="32">
        <v>1562.0820430689282</v>
      </c>
      <c r="AV42" s="32">
        <v>1605.2886564248249</v>
      </c>
    </row>
    <row r="43" spans="1:48" x14ac:dyDescent="0.25">
      <c r="A43" s="1"/>
      <c r="B43" s="66" t="s">
        <v>178</v>
      </c>
      <c r="C43" s="48"/>
      <c r="D43" s="32">
        <v>135.09700000000001</v>
      </c>
      <c r="E43" s="32">
        <v>156.34200000000001</v>
      </c>
      <c r="F43" s="32">
        <v>171.54900000000001</v>
      </c>
      <c r="G43" s="32">
        <v>174.88900000000001</v>
      </c>
      <c r="H43" s="32">
        <v>196.261</v>
      </c>
      <c r="I43" s="32">
        <v>221.29599999999999</v>
      </c>
      <c r="J43" s="32">
        <v>250.328</v>
      </c>
      <c r="K43" s="32">
        <v>275.26799999999997</v>
      </c>
      <c r="L43" s="32">
        <v>275.43</v>
      </c>
      <c r="M43" s="32">
        <v>258.97399999999999</v>
      </c>
      <c r="N43" s="32">
        <v>262.08100000000002</v>
      </c>
      <c r="O43" s="32">
        <v>262.05</v>
      </c>
      <c r="P43" s="32">
        <v>263.56400000000002</v>
      </c>
      <c r="Q43" s="32">
        <v>260</v>
      </c>
      <c r="R43" s="32">
        <v>250</v>
      </c>
      <c r="S43" s="32">
        <v>280</v>
      </c>
      <c r="T43" s="32">
        <v>310</v>
      </c>
      <c r="U43" s="32">
        <v>390</v>
      </c>
      <c r="V43" s="32">
        <v>460</v>
      </c>
      <c r="W43" s="32">
        <v>420</v>
      </c>
      <c r="X43" s="32">
        <v>400</v>
      </c>
      <c r="Y43" s="32">
        <v>400</v>
      </c>
      <c r="Z43" s="32">
        <v>600</v>
      </c>
      <c r="AA43" s="32">
        <v>590</v>
      </c>
      <c r="AB43" s="32">
        <v>670</v>
      </c>
      <c r="AC43" s="32">
        <v>730</v>
      </c>
      <c r="AD43" s="32">
        <v>770</v>
      </c>
      <c r="AE43" s="32">
        <v>740</v>
      </c>
      <c r="AF43" s="32">
        <v>770</v>
      </c>
      <c r="AG43" s="32">
        <v>820</v>
      </c>
      <c r="AH43" s="32">
        <v>760</v>
      </c>
      <c r="AI43" s="32">
        <v>910</v>
      </c>
      <c r="AJ43" s="32">
        <v>1090</v>
      </c>
      <c r="AK43" s="32">
        <v>990</v>
      </c>
      <c r="AL43" s="32">
        <v>1060</v>
      </c>
      <c r="AM43" s="32">
        <v>1085.4871632352542</v>
      </c>
      <c r="AN43" s="32">
        <v>1151.7354267119763</v>
      </c>
      <c r="AO43" s="32">
        <v>1187.4966214406284</v>
      </c>
      <c r="AP43" s="32">
        <v>1224.011171896509</v>
      </c>
      <c r="AQ43" s="32">
        <v>1249.4414346581291</v>
      </c>
      <c r="AR43" s="32">
        <v>1271.4983611081486</v>
      </c>
      <c r="AS43" s="32">
        <v>1294.6074447724732</v>
      </c>
      <c r="AT43" s="32">
        <v>1318.9597870714035</v>
      </c>
      <c r="AU43" s="32">
        <v>1344.6447911101945</v>
      </c>
      <c r="AV43" s="32">
        <v>1369.2390312485147</v>
      </c>
    </row>
    <row r="44" spans="1:48" x14ac:dyDescent="0.25">
      <c r="A44" s="1"/>
      <c r="B44" s="66" t="s">
        <v>111</v>
      </c>
      <c r="C44" s="48"/>
      <c r="D44" s="32">
        <v>262.70699999999999</v>
      </c>
      <c r="E44" s="32">
        <v>251.18100000000001</v>
      </c>
      <c r="F44" s="32">
        <v>243.827</v>
      </c>
      <c r="G44" s="32">
        <v>232.66</v>
      </c>
      <c r="H44" s="32">
        <v>231.41399999999999</v>
      </c>
      <c r="I44" s="32">
        <v>238.726</v>
      </c>
      <c r="J44" s="32">
        <v>272.25</v>
      </c>
      <c r="K44" s="32">
        <v>276.767</v>
      </c>
      <c r="L44" s="32">
        <v>254.32900000000001</v>
      </c>
      <c r="M44" s="32">
        <v>244.90600000000001</v>
      </c>
      <c r="N44" s="32">
        <v>346.89299999999997</v>
      </c>
      <c r="O44" s="32">
        <v>338.99700000000001</v>
      </c>
      <c r="P44" s="32">
        <v>315.46600000000001</v>
      </c>
      <c r="Q44" s="32">
        <v>345.91199999999998</v>
      </c>
      <c r="R44" s="32">
        <v>479.483</v>
      </c>
      <c r="S44" s="32">
        <v>427.66500000000002</v>
      </c>
      <c r="T44" s="32">
        <v>487.53399999999999</v>
      </c>
      <c r="U44" s="32">
        <v>622.21100000000001</v>
      </c>
      <c r="V44" s="32">
        <v>752.46799999999996</v>
      </c>
      <c r="W44" s="32">
        <v>513.80899999999997</v>
      </c>
      <c r="X44" s="32">
        <v>552.11099999999999</v>
      </c>
      <c r="Y44" s="32">
        <v>672.15300000000002</v>
      </c>
      <c r="Z44" s="32">
        <v>643.74800000000005</v>
      </c>
      <c r="AA44" s="32">
        <v>565.59699999999998</v>
      </c>
      <c r="AB44" s="32">
        <v>629.61599999999999</v>
      </c>
      <c r="AC44" s="32">
        <v>505.14699999999999</v>
      </c>
      <c r="AD44" s="32">
        <v>478.34399999999999</v>
      </c>
      <c r="AE44" s="32">
        <v>547.11199999999997</v>
      </c>
      <c r="AF44" s="32">
        <v>518.24199999999996</v>
      </c>
      <c r="AG44" s="32">
        <v>553.846</v>
      </c>
      <c r="AH44" s="32">
        <v>481.26299999999998</v>
      </c>
      <c r="AI44" s="32">
        <v>621.07399999999996</v>
      </c>
      <c r="AJ44" s="32">
        <v>780.779</v>
      </c>
      <c r="AK44" s="32">
        <v>618.62699999999995</v>
      </c>
      <c r="AL44" s="32">
        <v>692.49300000000005</v>
      </c>
      <c r="AM44" s="32">
        <v>669.48534572423387</v>
      </c>
      <c r="AN44" s="32">
        <v>626.04879199479956</v>
      </c>
      <c r="AO44" s="32">
        <v>664.47799682668483</v>
      </c>
      <c r="AP44" s="32">
        <v>709.66441534571766</v>
      </c>
      <c r="AQ44" s="32">
        <v>734.17845974869533</v>
      </c>
      <c r="AR44" s="32">
        <v>760.81096940278019</v>
      </c>
      <c r="AS44" s="32">
        <v>791.97363258406597</v>
      </c>
      <c r="AT44" s="32">
        <v>819.10250922033993</v>
      </c>
      <c r="AU44" s="32">
        <v>837.53019561359588</v>
      </c>
      <c r="AV44" s="32">
        <v>851.01085292396385</v>
      </c>
    </row>
    <row r="45" spans="1:48" x14ac:dyDescent="0.25">
      <c r="A45" s="1"/>
      <c r="B45" s="65" t="s">
        <v>179</v>
      </c>
      <c r="C45" s="48"/>
      <c r="D45" s="32">
        <v>1061.3399999999999</v>
      </c>
      <c r="E45" s="32">
        <v>1111.3689999999999</v>
      </c>
      <c r="F45" s="32">
        <v>1039.49</v>
      </c>
      <c r="G45" s="32">
        <v>1158.2180000000001</v>
      </c>
      <c r="H45" s="32">
        <v>1233.77</v>
      </c>
      <c r="I45" s="32">
        <v>1356.7650000000001</v>
      </c>
      <c r="J45" s="32">
        <v>1338.1110000000001</v>
      </c>
      <c r="K45" s="32">
        <v>1494.9849999999999</v>
      </c>
      <c r="L45" s="32">
        <v>1580.3030000000001</v>
      </c>
      <c r="M45" s="32">
        <v>1642.741</v>
      </c>
      <c r="N45" s="32">
        <v>1613.3979999999999</v>
      </c>
      <c r="O45" s="32">
        <v>1742.492</v>
      </c>
      <c r="P45" s="32">
        <v>1621.4829999999999</v>
      </c>
      <c r="Q45" s="32">
        <v>1568.4069999999999</v>
      </c>
      <c r="R45" s="32">
        <v>1712.558</v>
      </c>
      <c r="S45" s="32">
        <v>1616.8689999999999</v>
      </c>
      <c r="T45" s="32">
        <v>1729.049</v>
      </c>
      <c r="U45" s="32">
        <v>2164.6309999999999</v>
      </c>
      <c r="V45" s="32">
        <v>2128.8200000000002</v>
      </c>
      <c r="W45" s="32">
        <v>1933.0419999999999</v>
      </c>
      <c r="X45" s="32">
        <v>1841.8589999999999</v>
      </c>
      <c r="Y45" s="32">
        <v>1944.8989999999999</v>
      </c>
      <c r="Z45" s="32">
        <v>2852.8470000000002</v>
      </c>
      <c r="AA45" s="32">
        <v>1783.492</v>
      </c>
      <c r="AB45" s="32">
        <v>2118.739</v>
      </c>
      <c r="AC45" s="32">
        <v>2416.5160000000001</v>
      </c>
      <c r="AD45" s="32">
        <v>2334.5880000000002</v>
      </c>
      <c r="AE45" s="32">
        <v>2445.172</v>
      </c>
      <c r="AF45" s="32">
        <v>2072.7719999999999</v>
      </c>
      <c r="AG45" s="32">
        <v>2598.0540000000001</v>
      </c>
      <c r="AH45" s="32">
        <v>2252.4690000000001</v>
      </c>
      <c r="AI45" s="32">
        <v>2931.5790000000002</v>
      </c>
      <c r="AJ45" s="32">
        <v>3090.8620000000001</v>
      </c>
      <c r="AK45" s="32">
        <v>3197.7049999999999</v>
      </c>
      <c r="AL45" s="32">
        <v>3076.45</v>
      </c>
      <c r="AM45" s="32">
        <v>3260.1659894878435</v>
      </c>
      <c r="AN45" s="32">
        <v>3267.161681461123</v>
      </c>
      <c r="AO45" s="32">
        <v>3358.4032646542446</v>
      </c>
      <c r="AP45" s="32">
        <v>3433.4209914115982</v>
      </c>
      <c r="AQ45" s="32">
        <v>3474.2601412353697</v>
      </c>
      <c r="AR45" s="32">
        <v>3503.5216751446233</v>
      </c>
      <c r="AS45" s="32">
        <v>3534.8657830540351</v>
      </c>
      <c r="AT45" s="32">
        <v>3568.2293142556755</v>
      </c>
      <c r="AU45" s="32">
        <v>3605.3471000672007</v>
      </c>
      <c r="AV45" s="32">
        <v>3642.0918325135171</v>
      </c>
    </row>
    <row r="46" spans="1:48" x14ac:dyDescent="0.25">
      <c r="A46" s="1"/>
      <c r="B46" s="66" t="s">
        <v>180</v>
      </c>
      <c r="C46" s="48"/>
      <c r="D46" s="32">
        <v>130.238</v>
      </c>
      <c r="E46" s="32">
        <v>130.495</v>
      </c>
      <c r="F46" s="32">
        <v>134.59299999999999</v>
      </c>
      <c r="G46" s="32">
        <v>165.96100000000001</v>
      </c>
      <c r="H46" s="32">
        <v>188.79599999999999</v>
      </c>
      <c r="I46" s="32">
        <v>203.03100000000001</v>
      </c>
      <c r="J46" s="32">
        <v>176.74100000000001</v>
      </c>
      <c r="K46" s="32">
        <v>180.304</v>
      </c>
      <c r="L46" s="32">
        <v>196.55099999999999</v>
      </c>
      <c r="M46" s="32">
        <v>212.345</v>
      </c>
      <c r="N46" s="32">
        <v>220.977</v>
      </c>
      <c r="O46" s="32">
        <v>205.102</v>
      </c>
      <c r="P46" s="32">
        <v>185.74700000000001</v>
      </c>
      <c r="Q46" s="32">
        <v>126.833</v>
      </c>
      <c r="R46" s="32">
        <v>103.105</v>
      </c>
      <c r="S46" s="32">
        <v>135.85900000000001</v>
      </c>
      <c r="T46" s="32">
        <v>115.833</v>
      </c>
      <c r="U46" s="32">
        <v>147.095</v>
      </c>
      <c r="V46" s="32">
        <v>138.726</v>
      </c>
      <c r="W46" s="32">
        <v>157.476</v>
      </c>
      <c r="X46" s="32">
        <v>258.18400000000003</v>
      </c>
      <c r="Y46" s="32">
        <v>141.977</v>
      </c>
      <c r="Z46" s="32">
        <v>164.25</v>
      </c>
      <c r="AA46" s="32">
        <v>126.188</v>
      </c>
      <c r="AB46" s="32">
        <v>227.48099999999999</v>
      </c>
      <c r="AC46" s="32">
        <v>212.78399999999999</v>
      </c>
      <c r="AD46" s="32">
        <v>181.12299999999999</v>
      </c>
      <c r="AE46" s="32">
        <v>188.62799999999999</v>
      </c>
      <c r="AF46" s="32">
        <v>101.43600000000001</v>
      </c>
      <c r="AG46" s="32">
        <v>137.25800000000001</v>
      </c>
      <c r="AH46" s="32">
        <v>260.65899999999999</v>
      </c>
      <c r="AI46" s="32">
        <v>152.85300000000001</v>
      </c>
      <c r="AJ46" s="32">
        <v>227.73500000000001</v>
      </c>
      <c r="AK46" s="32">
        <v>539.92399999999998</v>
      </c>
      <c r="AL46" s="32">
        <v>150.40100000000001</v>
      </c>
      <c r="AM46" s="32">
        <v>263.25154298721003</v>
      </c>
      <c r="AN46" s="32">
        <v>268.74310164965902</v>
      </c>
      <c r="AO46" s="32">
        <v>272.87212464752582</v>
      </c>
      <c r="AP46" s="32">
        <v>279.1691183770854</v>
      </c>
      <c r="AQ46" s="32">
        <v>283.06987392673756</v>
      </c>
      <c r="AR46" s="32">
        <v>285.30923199354913</v>
      </c>
      <c r="AS46" s="32">
        <v>288.4918766749413</v>
      </c>
      <c r="AT46" s="32">
        <v>292.19865194983856</v>
      </c>
      <c r="AU46" s="32">
        <v>296.80765478476189</v>
      </c>
      <c r="AV46" s="32">
        <v>301.60688041674297</v>
      </c>
    </row>
    <row r="47" spans="1:48" x14ac:dyDescent="0.25">
      <c r="A47" s="1"/>
      <c r="B47" s="66" t="s">
        <v>181</v>
      </c>
      <c r="C47" s="48"/>
      <c r="D47" s="32">
        <v>45.912999999999997</v>
      </c>
      <c r="E47" s="32">
        <v>58.405000000000001</v>
      </c>
      <c r="F47" s="32">
        <v>65.882000000000005</v>
      </c>
      <c r="G47" s="32">
        <v>67.641999999999996</v>
      </c>
      <c r="H47" s="32">
        <v>76.462999999999994</v>
      </c>
      <c r="I47" s="32">
        <v>86.391999999999996</v>
      </c>
      <c r="J47" s="32">
        <v>81.100999999999999</v>
      </c>
      <c r="K47" s="32">
        <v>98.11</v>
      </c>
      <c r="L47" s="32">
        <v>107.176</v>
      </c>
      <c r="M47" s="32">
        <v>121.40300000000001</v>
      </c>
      <c r="N47" s="32">
        <v>103.76</v>
      </c>
      <c r="O47" s="32">
        <v>140.858</v>
      </c>
      <c r="P47" s="32">
        <v>119.80800000000001</v>
      </c>
      <c r="Q47" s="32">
        <v>112.589</v>
      </c>
      <c r="R47" s="32">
        <v>79.254000000000005</v>
      </c>
      <c r="S47" s="32">
        <v>118.42400000000001</v>
      </c>
      <c r="T47" s="32">
        <v>112.852</v>
      </c>
      <c r="U47" s="32">
        <v>171.29900000000001</v>
      </c>
      <c r="V47" s="32">
        <v>174.65899999999999</v>
      </c>
      <c r="W47" s="32">
        <v>206.51499999999999</v>
      </c>
      <c r="X47" s="32">
        <v>183.864</v>
      </c>
      <c r="Y47" s="32">
        <v>199.99700000000001</v>
      </c>
      <c r="Z47" s="32">
        <v>156.53399999999999</v>
      </c>
      <c r="AA47" s="32">
        <v>107.77200000000001</v>
      </c>
      <c r="AB47" s="32">
        <v>140.93</v>
      </c>
      <c r="AC47" s="32">
        <v>197.94300000000001</v>
      </c>
      <c r="AD47" s="32">
        <v>276.43299999999999</v>
      </c>
      <c r="AE47" s="32">
        <v>205.61799999999999</v>
      </c>
      <c r="AF47" s="32">
        <v>276.35700000000003</v>
      </c>
      <c r="AG47" s="32">
        <v>366.63299999999998</v>
      </c>
      <c r="AH47" s="32">
        <v>336.46300000000002</v>
      </c>
      <c r="AI47" s="32">
        <v>514.72199999999998</v>
      </c>
      <c r="AJ47" s="32">
        <v>284.64600000000002</v>
      </c>
      <c r="AK47" s="32">
        <v>303.96600000000001</v>
      </c>
      <c r="AL47" s="32">
        <v>270.53800000000001</v>
      </c>
      <c r="AM47" s="32">
        <v>262.34877481618923</v>
      </c>
      <c r="AN47" s="32">
        <v>252.37459193589876</v>
      </c>
      <c r="AO47" s="32">
        <v>268.12980137688191</v>
      </c>
      <c r="AP47" s="32">
        <v>279.33517867646088</v>
      </c>
      <c r="AQ47" s="32">
        <v>281.68956660488357</v>
      </c>
      <c r="AR47" s="32">
        <v>285.32332296722916</v>
      </c>
      <c r="AS47" s="32">
        <v>289.51272438449098</v>
      </c>
      <c r="AT47" s="32">
        <v>291.93793376196362</v>
      </c>
      <c r="AU47" s="32">
        <v>292.39506126589993</v>
      </c>
      <c r="AV47" s="32">
        <v>292.80041924457953</v>
      </c>
    </row>
    <row r="48" spans="1:48" x14ac:dyDescent="0.25">
      <c r="A48" s="1"/>
      <c r="B48" s="66" t="s">
        <v>182</v>
      </c>
      <c r="C48" s="48"/>
      <c r="D48" s="32">
        <v>343.89499999999998</v>
      </c>
      <c r="E48" s="32">
        <v>348.38200000000001</v>
      </c>
      <c r="F48" s="32">
        <v>349.62</v>
      </c>
      <c r="G48" s="32">
        <v>392.85700000000003</v>
      </c>
      <c r="H48" s="32">
        <v>386.61500000000001</v>
      </c>
      <c r="I48" s="32">
        <v>391.041</v>
      </c>
      <c r="J48" s="32">
        <v>434.81900000000002</v>
      </c>
      <c r="K48" s="32">
        <v>461.12099999999998</v>
      </c>
      <c r="L48" s="32">
        <v>449.72800000000001</v>
      </c>
      <c r="M48" s="32">
        <v>432.46100000000001</v>
      </c>
      <c r="N48" s="32">
        <v>471.07600000000002</v>
      </c>
      <c r="O48" s="32">
        <v>486.76400000000001</v>
      </c>
      <c r="P48" s="32">
        <v>437.86700000000002</v>
      </c>
      <c r="Q48" s="32">
        <v>458.78500000000003</v>
      </c>
      <c r="R48" s="32">
        <v>542.11199999999997</v>
      </c>
      <c r="S48" s="32">
        <v>421.06799999999998</v>
      </c>
      <c r="T48" s="32">
        <v>413.53899999999999</v>
      </c>
      <c r="U48" s="32">
        <v>538.97199999999998</v>
      </c>
      <c r="V48" s="32">
        <v>552.21600000000001</v>
      </c>
      <c r="W48" s="32">
        <v>546.02200000000005</v>
      </c>
      <c r="X48" s="32">
        <v>533.26499999999999</v>
      </c>
      <c r="Y48" s="32">
        <v>587.18100000000004</v>
      </c>
      <c r="Z48" s="32">
        <v>697.298</v>
      </c>
      <c r="AA48" s="32">
        <v>618.25900000000001</v>
      </c>
      <c r="AB48" s="32">
        <v>587.36</v>
      </c>
      <c r="AC48" s="32">
        <v>617.19299999999998</v>
      </c>
      <c r="AD48" s="32">
        <v>667.423</v>
      </c>
      <c r="AE48" s="32">
        <v>740.19</v>
      </c>
      <c r="AF48" s="32">
        <v>589.05799999999999</v>
      </c>
      <c r="AG48" s="32">
        <v>659.25800000000004</v>
      </c>
      <c r="AH48" s="32">
        <v>646.34100000000001</v>
      </c>
      <c r="AI48" s="32">
        <v>739.52099999999996</v>
      </c>
      <c r="AJ48" s="32">
        <v>819.32899999999995</v>
      </c>
      <c r="AK48" s="32">
        <v>838.41800000000001</v>
      </c>
      <c r="AL48" s="32">
        <v>1053.7339999999999</v>
      </c>
      <c r="AM48" s="32">
        <v>1032.604917599132</v>
      </c>
      <c r="AN48" s="32">
        <v>1049.8271975846496</v>
      </c>
      <c r="AO48" s="32">
        <v>1072.4285501066515</v>
      </c>
      <c r="AP48" s="32">
        <v>1092.4119416637354</v>
      </c>
      <c r="AQ48" s="32">
        <v>1111.4148297502888</v>
      </c>
      <c r="AR48" s="32">
        <v>1127.5457829402612</v>
      </c>
      <c r="AS48" s="32">
        <v>1144.6906865843889</v>
      </c>
      <c r="AT48" s="32">
        <v>1162.0841324461644</v>
      </c>
      <c r="AU48" s="32">
        <v>1180.3633914971988</v>
      </c>
      <c r="AV48" s="32">
        <v>1199.2570922103573</v>
      </c>
    </row>
    <row r="49" spans="1:48" x14ac:dyDescent="0.25">
      <c r="A49" s="1"/>
      <c r="B49" s="66" t="s">
        <v>183</v>
      </c>
      <c r="C49" s="48"/>
      <c r="D49" s="32">
        <v>541.29399999999998</v>
      </c>
      <c r="E49" s="32">
        <v>574.08699999999999</v>
      </c>
      <c r="F49" s="32">
        <v>489.39499999999998</v>
      </c>
      <c r="G49" s="32">
        <v>531.75800000000004</v>
      </c>
      <c r="H49" s="32">
        <v>581.89599999999996</v>
      </c>
      <c r="I49" s="32">
        <v>676.30100000000004</v>
      </c>
      <c r="J49" s="32">
        <v>645.45000000000005</v>
      </c>
      <c r="K49" s="32">
        <v>755.45</v>
      </c>
      <c r="L49" s="32">
        <v>826.84799999999996</v>
      </c>
      <c r="M49" s="32">
        <v>876.53200000000004</v>
      </c>
      <c r="N49" s="32">
        <v>817.58500000000004</v>
      </c>
      <c r="O49" s="32">
        <v>909.76800000000003</v>
      </c>
      <c r="P49" s="32">
        <v>878.06100000000004</v>
      </c>
      <c r="Q49" s="32">
        <v>870.2</v>
      </c>
      <c r="R49" s="32">
        <v>988.08699999999999</v>
      </c>
      <c r="S49" s="32">
        <v>941.51800000000003</v>
      </c>
      <c r="T49" s="32">
        <v>1086.825</v>
      </c>
      <c r="U49" s="32">
        <v>1307.2650000000001</v>
      </c>
      <c r="V49" s="32">
        <v>1263.22</v>
      </c>
      <c r="W49" s="32">
        <v>1023.029</v>
      </c>
      <c r="X49" s="32">
        <v>866.54700000000003</v>
      </c>
      <c r="Y49" s="32">
        <v>1015.744</v>
      </c>
      <c r="Z49" s="32">
        <v>1834.7650000000001</v>
      </c>
      <c r="AA49" s="32">
        <v>931.27300000000002</v>
      </c>
      <c r="AB49" s="32">
        <v>1162.9680000000001</v>
      </c>
      <c r="AC49" s="32">
        <v>1388.596</v>
      </c>
      <c r="AD49" s="32">
        <v>1209.6079999999999</v>
      </c>
      <c r="AE49" s="32">
        <v>1310.7360000000001</v>
      </c>
      <c r="AF49" s="32">
        <v>1105.922</v>
      </c>
      <c r="AG49" s="32">
        <v>1434.904</v>
      </c>
      <c r="AH49" s="32">
        <v>1009.006</v>
      </c>
      <c r="AI49" s="32">
        <v>1524.4839999999999</v>
      </c>
      <c r="AJ49" s="32">
        <v>1759.153</v>
      </c>
      <c r="AK49" s="32">
        <v>1515.396</v>
      </c>
      <c r="AL49" s="32">
        <v>1601.777</v>
      </c>
      <c r="AM49" s="32">
        <v>1701.9607540853121</v>
      </c>
      <c r="AN49" s="32">
        <v>1696.2167902909157</v>
      </c>
      <c r="AO49" s="32">
        <v>1744.9727885231855</v>
      </c>
      <c r="AP49" s="32">
        <v>1782.5047526943163</v>
      </c>
      <c r="AQ49" s="32">
        <v>1798.0858709534598</v>
      </c>
      <c r="AR49" s="32">
        <v>1805.3433372435841</v>
      </c>
      <c r="AS49" s="32">
        <v>1812.170495410214</v>
      </c>
      <c r="AT49" s="32">
        <v>1822.0085960977087</v>
      </c>
      <c r="AU49" s="32">
        <v>1835.7809925193399</v>
      </c>
      <c r="AV49" s="32">
        <v>1848.4274406418372</v>
      </c>
    </row>
    <row r="50" spans="1:48" x14ac:dyDescent="0.25">
      <c r="A50" s="1"/>
      <c r="B50" s="67" t="s">
        <v>184</v>
      </c>
      <c r="C50" s="48"/>
      <c r="D50" s="32">
        <v>119.813</v>
      </c>
      <c r="E50" s="32">
        <v>129.35300000000001</v>
      </c>
      <c r="F50" s="32">
        <v>129.62</v>
      </c>
      <c r="G50" s="32">
        <v>136.10599999999999</v>
      </c>
      <c r="H50" s="32">
        <v>162.12200000000001</v>
      </c>
      <c r="I50" s="32">
        <v>153.79400000000001</v>
      </c>
      <c r="J50" s="32">
        <v>171.80099999999999</v>
      </c>
      <c r="K50" s="32">
        <v>170.09899999999999</v>
      </c>
      <c r="L50" s="32">
        <v>180.49700000000001</v>
      </c>
      <c r="M50" s="32">
        <v>165.85</v>
      </c>
      <c r="N50" s="32">
        <v>194.667</v>
      </c>
      <c r="O50" s="32">
        <v>204.78</v>
      </c>
      <c r="P50" s="32">
        <v>201.27</v>
      </c>
      <c r="Q50" s="32">
        <v>217.06399999999999</v>
      </c>
      <c r="R50" s="32">
        <v>253.32499999999999</v>
      </c>
      <c r="S50" s="32">
        <v>191.04400000000001</v>
      </c>
      <c r="T50" s="32">
        <v>213.304</v>
      </c>
      <c r="U50" s="32">
        <v>335.63600000000002</v>
      </c>
      <c r="V50" s="32">
        <v>502.79199999999997</v>
      </c>
      <c r="W50" s="32">
        <v>368.31299999999999</v>
      </c>
      <c r="X50" s="32">
        <v>352.435</v>
      </c>
      <c r="Y50" s="32">
        <v>523.596</v>
      </c>
      <c r="Z50" s="32">
        <v>892.21799999999996</v>
      </c>
      <c r="AA50" s="32">
        <v>521.98500000000001</v>
      </c>
      <c r="AB50" s="32">
        <v>496.09199999999998</v>
      </c>
      <c r="AC50" s="32">
        <v>458.29300000000001</v>
      </c>
      <c r="AD50" s="32">
        <v>462.79</v>
      </c>
      <c r="AE50" s="32">
        <v>473.84699999999998</v>
      </c>
      <c r="AF50" s="32">
        <v>471.61799999999999</v>
      </c>
      <c r="AG50" s="32">
        <v>515.74199999999996</v>
      </c>
      <c r="AH50" s="32">
        <v>465.31099999999998</v>
      </c>
      <c r="AI50" s="32">
        <v>607.15599999999995</v>
      </c>
      <c r="AJ50" s="32">
        <v>803.81200000000001</v>
      </c>
      <c r="AK50" s="32">
        <v>797.34799999999996</v>
      </c>
      <c r="AL50" s="32">
        <v>780.62900000000002</v>
      </c>
      <c r="AM50" s="32">
        <v>718.28977895568823</v>
      </c>
      <c r="AN50" s="32">
        <v>660.68260492227864</v>
      </c>
      <c r="AO50" s="32">
        <v>710.49510416769101</v>
      </c>
      <c r="AP50" s="32">
        <v>725.61735073996635</v>
      </c>
      <c r="AQ50" s="32">
        <v>724.48522543597903</v>
      </c>
      <c r="AR50" s="32">
        <v>718.13118154983488</v>
      </c>
      <c r="AS50" s="32">
        <v>713.76910667512516</v>
      </c>
      <c r="AT50" s="32">
        <v>713.19957682424069</v>
      </c>
      <c r="AU50" s="32">
        <v>716.68221027524578</v>
      </c>
      <c r="AV50" s="32">
        <v>718.65147913710109</v>
      </c>
    </row>
    <row r="51" spans="1:48" x14ac:dyDescent="0.25">
      <c r="A51" s="1"/>
      <c r="B51" s="64" t="s">
        <v>185</v>
      </c>
      <c r="C51" s="48"/>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row>
    <row r="52" spans="1:48" x14ac:dyDescent="0.25">
      <c r="A52" s="1"/>
      <c r="B52" s="63" t="s">
        <v>120</v>
      </c>
      <c r="C52" s="48"/>
      <c r="D52" s="32">
        <v>15.911</v>
      </c>
      <c r="E52" s="32">
        <v>14.090999999999999</v>
      </c>
      <c r="F52" s="32">
        <v>11.423</v>
      </c>
      <c r="G52" s="32">
        <v>14.14</v>
      </c>
      <c r="H52" s="32">
        <v>8.3149999999999995</v>
      </c>
      <c r="I52" s="32">
        <v>15.91</v>
      </c>
      <c r="J52" s="32">
        <v>9.6839999999999993</v>
      </c>
      <c r="K52" s="32">
        <v>18.356000000000002</v>
      </c>
      <c r="L52" s="32">
        <v>14.275</v>
      </c>
      <c r="M52" s="32">
        <v>21.289000000000001</v>
      </c>
      <c r="N52" s="32">
        <v>24.661999999999999</v>
      </c>
      <c r="O52" s="32">
        <v>19.466000000000001</v>
      </c>
      <c r="P52" s="32">
        <v>18.690000000000001</v>
      </c>
      <c r="Q52" s="32">
        <v>23.356000000000002</v>
      </c>
      <c r="R52" s="32">
        <v>33.573</v>
      </c>
      <c r="S52" s="32">
        <v>32.136000000000003</v>
      </c>
      <c r="T52" s="32">
        <v>22.221</v>
      </c>
      <c r="U52" s="32">
        <v>27.821999999999999</v>
      </c>
      <c r="V52" s="32">
        <v>27.393000000000001</v>
      </c>
      <c r="W52" s="32">
        <v>49.722000000000001</v>
      </c>
      <c r="X52" s="32">
        <v>26.12</v>
      </c>
      <c r="Y52" s="32">
        <v>26.53</v>
      </c>
      <c r="Z52" s="32">
        <v>42.029000000000003</v>
      </c>
      <c r="AA52" s="32">
        <v>60.290999999999997</v>
      </c>
      <c r="AB52" s="32">
        <v>26.091000000000001</v>
      </c>
      <c r="AC52" s="32">
        <v>52.813000000000002</v>
      </c>
      <c r="AD52" s="32">
        <v>35.097000000000001</v>
      </c>
      <c r="AE52" s="32">
        <v>46.636000000000003</v>
      </c>
      <c r="AF52" s="32">
        <v>52.209000000000003</v>
      </c>
      <c r="AG52" s="32">
        <v>71.328999999999994</v>
      </c>
      <c r="AH52" s="32">
        <v>50.152000000000001</v>
      </c>
      <c r="AI52" s="32">
        <v>56.509</v>
      </c>
      <c r="AJ52" s="32">
        <v>19.591999999999999</v>
      </c>
      <c r="AK52" s="32">
        <v>35.987000000000002</v>
      </c>
      <c r="AL52" s="32">
        <v>83.012</v>
      </c>
      <c r="AM52" s="32">
        <v>46.662806845766198</v>
      </c>
      <c r="AN52" s="32">
        <v>49.391804527961199</v>
      </c>
      <c r="AO52" s="32">
        <v>54.775390001167779</v>
      </c>
      <c r="AP52" s="32">
        <v>59.119380325309834</v>
      </c>
      <c r="AQ52" s="32">
        <v>63.418288223026991</v>
      </c>
      <c r="AR52" s="32">
        <v>67.792760170104813</v>
      </c>
      <c r="AS52" s="32">
        <v>72.185478689409521</v>
      </c>
      <c r="AT52" s="32">
        <v>76.472455979602387</v>
      </c>
      <c r="AU52" s="32">
        <v>80.859420486283085</v>
      </c>
      <c r="AV52" s="32">
        <v>85.368239979502576</v>
      </c>
    </row>
    <row r="53" spans="1:48" x14ac:dyDescent="0.25">
      <c r="A53" s="1"/>
      <c r="B53" s="64" t="s">
        <v>185</v>
      </c>
      <c r="C53" s="48"/>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row>
    <row r="54" spans="1:48" x14ac:dyDescent="0.25">
      <c r="A54" s="1"/>
      <c r="B54" s="63" t="s">
        <v>186</v>
      </c>
      <c r="C54" s="48"/>
      <c r="D54" s="32">
        <v>590.43499999999995</v>
      </c>
      <c r="E54" s="32">
        <v>460.12200000000001</v>
      </c>
      <c r="F54" s="32">
        <v>312.35000000000002</v>
      </c>
      <c r="G54" s="32">
        <v>543.40099999999995</v>
      </c>
      <c r="H54" s="32">
        <v>224.625</v>
      </c>
      <c r="I54" s="32">
        <v>176.96100000000001</v>
      </c>
      <c r="J54" s="32">
        <v>315.88</v>
      </c>
      <c r="K54" s="32">
        <v>288.65199999999999</v>
      </c>
      <c r="L54" s="32">
        <v>629.19200000000001</v>
      </c>
      <c r="M54" s="32">
        <v>1142.884</v>
      </c>
      <c r="N54" s="32">
        <v>957.52700000000004</v>
      </c>
      <c r="O54" s="32">
        <v>775.154</v>
      </c>
      <c r="P54" s="32">
        <v>147.511</v>
      </c>
      <c r="Q54" s="32">
        <v>575.36400000000003</v>
      </c>
      <c r="R54" s="32">
        <v>357.34199999999998</v>
      </c>
      <c r="S54" s="32">
        <v>742.21600000000001</v>
      </c>
      <c r="T54" s="32">
        <v>285.11599999999999</v>
      </c>
      <c r="U54" s="32">
        <v>113.92700000000001</v>
      </c>
      <c r="V54" s="32">
        <v>215.208</v>
      </c>
      <c r="W54" s="32">
        <v>49.457999999999998</v>
      </c>
      <c r="X54" s="32">
        <v>125.627</v>
      </c>
      <c r="Y54" s="32">
        <v>103.70699999999999</v>
      </c>
      <c r="Z54" s="32">
        <v>-0.68400000000000005</v>
      </c>
      <c r="AA54" s="32">
        <v>137.85</v>
      </c>
      <c r="AB54" s="32">
        <v>161.87100000000001</v>
      </c>
      <c r="AC54" s="32">
        <v>-100.119</v>
      </c>
      <c r="AD54" s="32">
        <v>4.9779999999999998</v>
      </c>
      <c r="AE54" s="32">
        <v>-31.06</v>
      </c>
      <c r="AF54" s="32">
        <v>282.64600000000002</v>
      </c>
      <c r="AG54" s="32">
        <v>822.12300000000005</v>
      </c>
      <c r="AH54" s="32">
        <v>1678.7349999999999</v>
      </c>
      <c r="AI54" s="32">
        <v>714.35400000000004</v>
      </c>
      <c r="AJ54" s="32">
        <v>7.4139999999999997</v>
      </c>
      <c r="AK54" s="32">
        <v>126.197</v>
      </c>
      <c r="AL54" s="32">
        <v>-139.03700000000001</v>
      </c>
      <c r="AM54" s="32">
        <v>2037.7405902315372</v>
      </c>
      <c r="AN54" s="32">
        <v>821.78706874579086</v>
      </c>
      <c r="AO54" s="32">
        <v>332.89988079825378</v>
      </c>
      <c r="AP54" s="32">
        <v>32.659132215008867</v>
      </c>
      <c r="AQ54" s="32">
        <v>17.22210969846833</v>
      </c>
      <c r="AR54" s="32">
        <v>28.424677524298659</v>
      </c>
      <c r="AS54" s="32">
        <v>34.098197571402807</v>
      </c>
      <c r="AT54" s="32">
        <v>53.832105949784591</v>
      </c>
      <c r="AU54" s="32">
        <v>58.547034317399607</v>
      </c>
      <c r="AV54" s="32">
        <v>64.988047884161347</v>
      </c>
    </row>
    <row r="55" spans="1:48" x14ac:dyDescent="0.25">
      <c r="A55" s="1"/>
      <c r="B55" s="64" t="s">
        <v>187</v>
      </c>
      <c r="C55" s="48"/>
      <c r="D55" s="32">
        <v>834.74599999999998</v>
      </c>
      <c r="E55" s="32">
        <v>697.89499999999998</v>
      </c>
      <c r="F55" s="32">
        <v>592.14499999999998</v>
      </c>
      <c r="G55" s="32">
        <v>783.96299999999997</v>
      </c>
      <c r="H55" s="32">
        <v>467.53199999999998</v>
      </c>
      <c r="I55" s="32">
        <v>422.226</v>
      </c>
      <c r="J55" s="32">
        <v>554.98800000000006</v>
      </c>
      <c r="K55" s="32">
        <v>529.78599999999994</v>
      </c>
      <c r="L55" s="32">
        <v>879.85299999999995</v>
      </c>
      <c r="M55" s="32">
        <v>1401.2860000000001</v>
      </c>
      <c r="N55" s="32">
        <v>1233.895</v>
      </c>
      <c r="O55" s="32">
        <v>1068.8150000000001</v>
      </c>
      <c r="P55" s="32">
        <v>456.61900000000003</v>
      </c>
      <c r="Q55" s="32">
        <v>807.77</v>
      </c>
      <c r="R55" s="32">
        <v>642.45699999999999</v>
      </c>
      <c r="S55" s="32">
        <v>1083.4280000000001</v>
      </c>
      <c r="T55" s="32">
        <v>648.12699999999995</v>
      </c>
      <c r="U55" s="32">
        <v>518.53800000000001</v>
      </c>
      <c r="V55" s="32">
        <v>647.57100000000003</v>
      </c>
      <c r="W55" s="32">
        <v>474.66500000000002</v>
      </c>
      <c r="X55" s="32">
        <v>631.79999999999995</v>
      </c>
      <c r="Y55" s="32">
        <v>542.80600000000004</v>
      </c>
      <c r="Z55" s="32">
        <v>518.58900000000006</v>
      </c>
      <c r="AA55" s="32">
        <v>697.62900000000002</v>
      </c>
      <c r="AB55" s="32">
        <v>665.46600000000001</v>
      </c>
      <c r="AC55" s="32">
        <v>531.76599999999996</v>
      </c>
      <c r="AD55" s="32">
        <v>598.26099999999997</v>
      </c>
      <c r="AE55" s="32">
        <v>621.94200000000001</v>
      </c>
      <c r="AF55" s="32">
        <v>795.346</v>
      </c>
      <c r="AG55" s="32">
        <v>1409.5409999999999</v>
      </c>
      <c r="AH55" s="32">
        <v>2223.6219999999998</v>
      </c>
      <c r="AI55" s="32">
        <v>1312.7339999999999</v>
      </c>
      <c r="AJ55" s="32">
        <v>562.08399999999995</v>
      </c>
      <c r="AK55" s="32">
        <v>727.03200000000004</v>
      </c>
      <c r="AL55" s="32">
        <v>584.91899999999998</v>
      </c>
      <c r="AM55" s="32">
        <v>2797.5141408150225</v>
      </c>
      <c r="AN55" s="32">
        <v>1594.5270222143017</v>
      </c>
      <c r="AO55" s="32">
        <v>1072.0785768911733</v>
      </c>
      <c r="AP55" s="32">
        <v>745.29431574540433</v>
      </c>
      <c r="AQ55" s="32">
        <v>720.49159741494589</v>
      </c>
      <c r="AR55" s="32">
        <v>736.65477179787752</v>
      </c>
      <c r="AS55" s="32">
        <v>746.01753396959577</v>
      </c>
      <c r="AT55" s="32">
        <v>764.47582245458182</v>
      </c>
      <c r="AU55" s="32">
        <v>771.06591244973947</v>
      </c>
      <c r="AV55" s="32">
        <v>779.86229676172434</v>
      </c>
    </row>
    <row r="56" spans="1:48" x14ac:dyDescent="0.25">
      <c r="A56" s="1"/>
      <c r="B56" s="64" t="s">
        <v>130</v>
      </c>
      <c r="C56" s="48"/>
      <c r="D56" s="32">
        <v>244.31100000000001</v>
      </c>
      <c r="E56" s="32">
        <v>237.773</v>
      </c>
      <c r="F56" s="32">
        <v>279.79500000000002</v>
      </c>
      <c r="G56" s="32">
        <v>240.56200000000001</v>
      </c>
      <c r="H56" s="32">
        <v>242.90700000000001</v>
      </c>
      <c r="I56" s="32">
        <v>245.26499999999999</v>
      </c>
      <c r="J56" s="32">
        <v>239.108</v>
      </c>
      <c r="K56" s="32">
        <v>241.13399999999999</v>
      </c>
      <c r="L56" s="32">
        <v>250.661</v>
      </c>
      <c r="M56" s="32">
        <v>258.40199999999999</v>
      </c>
      <c r="N56" s="32">
        <v>276.36799999999999</v>
      </c>
      <c r="O56" s="32">
        <v>293.661</v>
      </c>
      <c r="P56" s="32">
        <v>309.108</v>
      </c>
      <c r="Q56" s="32">
        <v>232.40600000000001</v>
      </c>
      <c r="R56" s="32">
        <v>285.11500000000001</v>
      </c>
      <c r="S56" s="32">
        <v>341.21199999999999</v>
      </c>
      <c r="T56" s="32">
        <v>363.01100000000002</v>
      </c>
      <c r="U56" s="32">
        <v>404.61099999999999</v>
      </c>
      <c r="V56" s="32">
        <v>432.36200000000002</v>
      </c>
      <c r="W56" s="32">
        <v>425.20699999999999</v>
      </c>
      <c r="X56" s="32">
        <v>506.17399999999998</v>
      </c>
      <c r="Y56" s="32">
        <v>439.09899999999999</v>
      </c>
      <c r="Z56" s="32">
        <v>519.27300000000002</v>
      </c>
      <c r="AA56" s="32">
        <v>559.779</v>
      </c>
      <c r="AB56" s="32">
        <v>503.59500000000003</v>
      </c>
      <c r="AC56" s="32">
        <v>631.88599999999997</v>
      </c>
      <c r="AD56" s="32">
        <v>593.28300000000002</v>
      </c>
      <c r="AE56" s="32">
        <v>653.00099999999998</v>
      </c>
      <c r="AF56" s="32">
        <v>512.70000000000005</v>
      </c>
      <c r="AG56" s="32">
        <v>587.41800000000001</v>
      </c>
      <c r="AH56" s="32">
        <v>544.88699999999994</v>
      </c>
      <c r="AI56" s="32">
        <v>598.38</v>
      </c>
      <c r="AJ56" s="32">
        <v>554.66999999999996</v>
      </c>
      <c r="AK56" s="32">
        <v>600.83500000000004</v>
      </c>
      <c r="AL56" s="32">
        <v>723.95600000000002</v>
      </c>
      <c r="AM56" s="32">
        <v>759.77355058348519</v>
      </c>
      <c r="AN56" s="32">
        <v>772.73995346851086</v>
      </c>
      <c r="AO56" s="32">
        <v>739.17869609291949</v>
      </c>
      <c r="AP56" s="32">
        <v>712.63518353039547</v>
      </c>
      <c r="AQ56" s="32">
        <v>703.26948771647756</v>
      </c>
      <c r="AR56" s="32">
        <v>708.23009427357886</v>
      </c>
      <c r="AS56" s="32">
        <v>711.91933639819297</v>
      </c>
      <c r="AT56" s="32">
        <v>710.64371650479723</v>
      </c>
      <c r="AU56" s="32">
        <v>712.51887813233986</v>
      </c>
      <c r="AV56" s="32">
        <v>714.87424887756299</v>
      </c>
    </row>
    <row r="57" spans="1:48" x14ac:dyDescent="0.25">
      <c r="A57" s="1"/>
      <c r="B57" s="64" t="s">
        <v>185</v>
      </c>
      <c r="C57" s="48"/>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row>
    <row r="58" spans="1:48" x14ac:dyDescent="0.25">
      <c r="A58" s="1"/>
      <c r="B58" s="63" t="s">
        <v>188</v>
      </c>
      <c r="C58" s="48"/>
      <c r="D58" s="32">
        <v>3477.3490000000002</v>
      </c>
      <c r="E58" s="32">
        <v>2836.4009999999998</v>
      </c>
      <c r="F58" s="32">
        <v>3477.692</v>
      </c>
      <c r="G58" s="32">
        <v>3344.0309999999999</v>
      </c>
      <c r="H58" s="32">
        <v>3670.8139999999999</v>
      </c>
      <c r="I58" s="32">
        <v>2835.6669999999999</v>
      </c>
      <c r="J58" s="32">
        <v>4080.6329999999998</v>
      </c>
      <c r="K58" s="32">
        <v>4019.05</v>
      </c>
      <c r="L58" s="32">
        <v>3598.6640000000002</v>
      </c>
      <c r="M58" s="32">
        <v>3680.8519999999999</v>
      </c>
      <c r="N58" s="32">
        <v>3201.2020000000002</v>
      </c>
      <c r="O58" s="32">
        <v>3387.3389999999999</v>
      </c>
      <c r="P58" s="32">
        <v>2294.5340000000001</v>
      </c>
      <c r="Q58" s="32">
        <v>4085.8760000000002</v>
      </c>
      <c r="R58" s="32">
        <v>4179.0140000000001</v>
      </c>
      <c r="S58" s="32">
        <v>4515.5069999999996</v>
      </c>
      <c r="T58" s="32">
        <v>3432.0610000000001</v>
      </c>
      <c r="U58" s="32">
        <v>4116.7879999999996</v>
      </c>
      <c r="V58" s="32">
        <v>5747.0410000000002</v>
      </c>
      <c r="W58" s="32">
        <v>4945.4579999999996</v>
      </c>
      <c r="X58" s="32">
        <v>5657.2240000000002</v>
      </c>
      <c r="Y58" s="32">
        <v>7565.4709999999995</v>
      </c>
      <c r="Z58" s="32">
        <v>6444.0690000000004</v>
      </c>
      <c r="AA58" s="32">
        <v>9066.6749999999993</v>
      </c>
      <c r="AB58" s="32">
        <v>6349.7560000000003</v>
      </c>
      <c r="AC58" s="32">
        <v>5176.4840000000004</v>
      </c>
      <c r="AD58" s="32">
        <v>6065.5720000000001</v>
      </c>
      <c r="AE58" s="32">
        <v>4903.3310000000001</v>
      </c>
      <c r="AF58" s="32">
        <v>5774.1530000000002</v>
      </c>
      <c r="AG58" s="32">
        <v>5643.4470000000001</v>
      </c>
      <c r="AH58" s="32">
        <v>7619.9470000000001</v>
      </c>
      <c r="AI58" s="32">
        <v>8993.6039999999994</v>
      </c>
      <c r="AJ58" s="32">
        <v>7551.2280000000001</v>
      </c>
      <c r="AK58" s="32">
        <v>9425.4230000000007</v>
      </c>
      <c r="AL58" s="32">
        <v>8304.3950000000004</v>
      </c>
      <c r="AM58" s="32">
        <v>12485.899712728906</v>
      </c>
      <c r="AN58" s="32">
        <v>11987.526952139568</v>
      </c>
      <c r="AO58" s="32">
        <v>11670.322059223055</v>
      </c>
      <c r="AP58" s="32">
        <v>10955.19646312123</v>
      </c>
      <c r="AQ58" s="32">
        <v>10718.005785975758</v>
      </c>
      <c r="AR58" s="32">
        <v>10585.074452346611</v>
      </c>
      <c r="AS58" s="32">
        <v>10372.63479846038</v>
      </c>
      <c r="AT58" s="32">
        <v>10146.975519898999</v>
      </c>
      <c r="AU58" s="32">
        <v>9919.1212824868671</v>
      </c>
      <c r="AV58" s="32">
        <v>9661.3453999199501</v>
      </c>
    </row>
    <row r="59" spans="1:48" x14ac:dyDescent="0.25">
      <c r="A59" s="1"/>
      <c r="B59" s="64" t="s">
        <v>131</v>
      </c>
      <c r="C59" s="48"/>
      <c r="D59" s="32">
        <v>644.36699999999996</v>
      </c>
      <c r="E59" s="32">
        <v>645.08100000000002</v>
      </c>
      <c r="F59" s="32">
        <v>629.63199999999995</v>
      </c>
      <c r="G59" s="32">
        <v>603.41499999999996</v>
      </c>
      <c r="H59" s="32">
        <v>618.36199999999997</v>
      </c>
      <c r="I59" s="32">
        <v>635.06299999999999</v>
      </c>
      <c r="J59" s="32">
        <v>633.35500000000002</v>
      </c>
      <c r="K59" s="32">
        <v>653.35299999999995</v>
      </c>
      <c r="L59" s="32">
        <v>658.702</v>
      </c>
      <c r="M59" s="32">
        <v>659.07799999999997</v>
      </c>
      <c r="N59" s="32">
        <v>665.07100000000003</v>
      </c>
      <c r="O59" s="32">
        <v>679.39300000000003</v>
      </c>
      <c r="P59" s="32">
        <v>687.92100000000005</v>
      </c>
      <c r="Q59" s="32">
        <v>697.56100000000004</v>
      </c>
      <c r="R59" s="32">
        <v>750.66200000000003</v>
      </c>
      <c r="S59" s="32">
        <v>807.42700000000002</v>
      </c>
      <c r="T59" s="32">
        <v>839.14200000000005</v>
      </c>
      <c r="U59" s="32">
        <v>852.84900000000005</v>
      </c>
      <c r="V59" s="32">
        <v>605.899</v>
      </c>
      <c r="W59" s="32">
        <v>609.08799999999997</v>
      </c>
      <c r="X59" s="32">
        <v>581.50800000000004</v>
      </c>
      <c r="Y59" s="32">
        <v>622.61400000000003</v>
      </c>
      <c r="Z59" s="32">
        <v>1245.3810000000001</v>
      </c>
      <c r="AA59" s="32">
        <v>1378.5409999999999</v>
      </c>
      <c r="AB59" s="32">
        <v>1784.078</v>
      </c>
      <c r="AC59" s="32">
        <v>1532.34</v>
      </c>
      <c r="AD59" s="32">
        <v>1628.0239999999999</v>
      </c>
      <c r="AE59" s="32">
        <v>1300.24</v>
      </c>
      <c r="AF59" s="32">
        <v>1092.8610000000001</v>
      </c>
      <c r="AG59" s="32">
        <v>1030.672</v>
      </c>
      <c r="AH59" s="32">
        <v>1052.0719999999999</v>
      </c>
      <c r="AI59" s="32">
        <v>937.71500000000003</v>
      </c>
      <c r="AJ59" s="32">
        <v>1223.944</v>
      </c>
      <c r="AK59" s="32">
        <v>1217.078</v>
      </c>
      <c r="AL59" s="32">
        <v>944.04600000000005</v>
      </c>
      <c r="AM59" s="32">
        <v>864.60973074542562</v>
      </c>
      <c r="AN59" s="32">
        <v>868.91861802061385</v>
      </c>
      <c r="AO59" s="32">
        <v>871.60691722615888</v>
      </c>
      <c r="AP59" s="32">
        <v>889.64954822633695</v>
      </c>
      <c r="AQ59" s="32">
        <v>897.93829262505051</v>
      </c>
      <c r="AR59" s="32">
        <v>903.99820304612831</v>
      </c>
      <c r="AS59" s="32">
        <v>911.26411081756578</v>
      </c>
      <c r="AT59" s="32">
        <v>918.66482009348078</v>
      </c>
      <c r="AU59" s="32">
        <v>925.36672717161196</v>
      </c>
      <c r="AV59" s="32">
        <v>931.0684100880037</v>
      </c>
    </row>
    <row r="60" spans="1:48" x14ac:dyDescent="0.25">
      <c r="A60" s="1"/>
      <c r="B60" s="65" t="s">
        <v>189</v>
      </c>
      <c r="C60" s="48"/>
      <c r="D60" s="32">
        <v>2832.982</v>
      </c>
      <c r="E60" s="32">
        <v>2191.3200000000002</v>
      </c>
      <c r="F60" s="32">
        <v>2848.06</v>
      </c>
      <c r="G60" s="32">
        <v>2740.616</v>
      </c>
      <c r="H60" s="32">
        <v>3052.4520000000002</v>
      </c>
      <c r="I60" s="32">
        <v>2200.6039999999998</v>
      </c>
      <c r="J60" s="32">
        <v>3447.2779999999998</v>
      </c>
      <c r="K60" s="32">
        <v>3365.6970000000001</v>
      </c>
      <c r="L60" s="32">
        <v>2939.962</v>
      </c>
      <c r="M60" s="32">
        <v>3021.7739999999999</v>
      </c>
      <c r="N60" s="32">
        <v>2536.1309999999999</v>
      </c>
      <c r="O60" s="32">
        <v>2707.9459999999999</v>
      </c>
      <c r="P60" s="32">
        <v>1606.6130000000001</v>
      </c>
      <c r="Q60" s="32">
        <v>3388.3150000000001</v>
      </c>
      <c r="R60" s="32">
        <v>3428.3519999999999</v>
      </c>
      <c r="S60" s="32">
        <v>3708.08</v>
      </c>
      <c r="T60" s="32">
        <v>2592.9189999999999</v>
      </c>
      <c r="U60" s="32">
        <v>3263.9389999999999</v>
      </c>
      <c r="V60" s="32">
        <v>5141.1419999999998</v>
      </c>
      <c r="W60" s="32">
        <v>4336.37</v>
      </c>
      <c r="X60" s="32">
        <v>5075.7160000000003</v>
      </c>
      <c r="Y60" s="32">
        <v>6942.857</v>
      </c>
      <c r="Z60" s="32">
        <v>5198.6880000000001</v>
      </c>
      <c r="AA60" s="32">
        <v>7688.134</v>
      </c>
      <c r="AB60" s="32">
        <v>4565.6779999999999</v>
      </c>
      <c r="AC60" s="32">
        <v>3644.1439999999998</v>
      </c>
      <c r="AD60" s="32">
        <v>4437.5479999999998</v>
      </c>
      <c r="AE60" s="32">
        <v>3603.0909999999999</v>
      </c>
      <c r="AF60" s="32">
        <v>4681.2920000000004</v>
      </c>
      <c r="AG60" s="32">
        <v>4612.7749999999996</v>
      </c>
      <c r="AH60" s="32">
        <v>6567.875</v>
      </c>
      <c r="AI60" s="32">
        <v>8055.8890000000001</v>
      </c>
      <c r="AJ60" s="32">
        <v>6327.2839999999997</v>
      </c>
      <c r="AK60" s="32">
        <v>8208.3459999999995</v>
      </c>
      <c r="AL60" s="32">
        <v>7360.35</v>
      </c>
      <c r="AM60" s="32">
        <v>11621.28998198348</v>
      </c>
      <c r="AN60" s="32">
        <v>11118.608334118953</v>
      </c>
      <c r="AO60" s="32">
        <v>10798.715141996896</v>
      </c>
      <c r="AP60" s="32">
        <v>10065.546914894894</v>
      </c>
      <c r="AQ60" s="32">
        <v>9820.0674933507071</v>
      </c>
      <c r="AR60" s="32">
        <v>9681.0762493004822</v>
      </c>
      <c r="AS60" s="32">
        <v>9461.370687642815</v>
      </c>
      <c r="AT60" s="32">
        <v>9228.3106998055173</v>
      </c>
      <c r="AU60" s="32">
        <v>8993.7545553152559</v>
      </c>
      <c r="AV60" s="32">
        <v>8730.2769898319457</v>
      </c>
    </row>
    <row r="61" spans="1:48" x14ac:dyDescent="0.25">
      <c r="A61" s="1"/>
      <c r="B61" s="64" t="s">
        <v>185</v>
      </c>
      <c r="C61" s="48"/>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row>
    <row r="62" spans="1:48" x14ac:dyDescent="0.25">
      <c r="A62" s="1"/>
      <c r="B62" s="63" t="s">
        <v>190</v>
      </c>
      <c r="C62" s="48"/>
      <c r="D62" s="32">
        <v>1132.3920000000001</v>
      </c>
      <c r="E62" s="32">
        <v>1007.8339999999999</v>
      </c>
      <c r="F62" s="32">
        <v>1045.144</v>
      </c>
      <c r="G62" s="32">
        <v>1106.5840000000001</v>
      </c>
      <c r="H62" s="32">
        <v>1167.3910000000001</v>
      </c>
      <c r="I62" s="32">
        <v>1207.9000000000001</v>
      </c>
      <c r="J62" s="32">
        <v>1352.0820000000001</v>
      </c>
      <c r="K62" s="32">
        <v>1610.6669999999999</v>
      </c>
      <c r="L62" s="32">
        <v>1397.528</v>
      </c>
      <c r="M62" s="32">
        <v>1387.798</v>
      </c>
      <c r="N62" s="32">
        <v>1400.222</v>
      </c>
      <c r="O62" s="32">
        <v>1356.059</v>
      </c>
      <c r="P62" s="32">
        <v>1203.7760000000001</v>
      </c>
      <c r="Q62" s="32">
        <v>1314.9649999999999</v>
      </c>
      <c r="R62" s="32">
        <v>1200.731</v>
      </c>
      <c r="S62" s="32">
        <v>1216.194</v>
      </c>
      <c r="T62" s="32">
        <v>1260.6320000000001</v>
      </c>
      <c r="U62" s="32">
        <v>1490.922</v>
      </c>
      <c r="V62" s="32">
        <v>1790.34</v>
      </c>
      <c r="W62" s="32">
        <v>1722.413</v>
      </c>
      <c r="X62" s="32">
        <v>1819</v>
      </c>
      <c r="Y62" s="32">
        <v>1781.2809999999999</v>
      </c>
      <c r="Z62" s="32">
        <v>2174.087</v>
      </c>
      <c r="AA62" s="32">
        <v>1776.655</v>
      </c>
      <c r="AB62" s="32">
        <v>2093.114</v>
      </c>
      <c r="AC62" s="32">
        <v>1901.443</v>
      </c>
      <c r="AD62" s="32">
        <v>2169.261</v>
      </c>
      <c r="AE62" s="32">
        <v>1961.336</v>
      </c>
      <c r="AF62" s="32">
        <v>2009.499</v>
      </c>
      <c r="AG62" s="32">
        <v>2415.5030000000002</v>
      </c>
      <c r="AH62" s="32">
        <v>2095.5479999999998</v>
      </c>
      <c r="AI62" s="32">
        <v>2852.5549999999998</v>
      </c>
      <c r="AJ62" s="32">
        <v>2058.268</v>
      </c>
      <c r="AK62" s="32">
        <v>2234.326</v>
      </c>
      <c r="AL62" s="32">
        <v>2473.1280000000002</v>
      </c>
      <c r="AM62" s="32">
        <v>2454.5231375543308</v>
      </c>
      <c r="AN62" s="32">
        <v>2448.4673441673795</v>
      </c>
      <c r="AO62" s="32">
        <v>2452.7122994362226</v>
      </c>
      <c r="AP62" s="32">
        <v>2497.0739778292241</v>
      </c>
      <c r="AQ62" s="32">
        <v>2537.6620918926747</v>
      </c>
      <c r="AR62" s="32">
        <v>2560.8832504390739</v>
      </c>
      <c r="AS62" s="32">
        <v>2587.8019526139738</v>
      </c>
      <c r="AT62" s="32">
        <v>2615.3897121762438</v>
      </c>
      <c r="AU62" s="32">
        <v>2643.2689735285917</v>
      </c>
      <c r="AV62" s="32">
        <v>2671.3768456138869</v>
      </c>
    </row>
    <row r="63" spans="1:48" x14ac:dyDescent="0.25">
      <c r="A63" s="1"/>
      <c r="B63" s="64" t="s">
        <v>191</v>
      </c>
      <c r="C63" s="48"/>
      <c r="D63" s="32">
        <v>198.26300000000001</v>
      </c>
      <c r="E63" s="32">
        <v>174.523</v>
      </c>
      <c r="F63" s="32">
        <v>185.43</v>
      </c>
      <c r="G63" s="32">
        <v>199.273</v>
      </c>
      <c r="H63" s="32">
        <v>233.47300000000001</v>
      </c>
      <c r="I63" s="32">
        <v>232.57300000000001</v>
      </c>
      <c r="J63" s="32">
        <v>257.25599999999997</v>
      </c>
      <c r="K63" s="32">
        <v>273.47899999999998</v>
      </c>
      <c r="L63" s="32">
        <v>316.70299999999997</v>
      </c>
      <c r="M63" s="32">
        <v>287.84300000000002</v>
      </c>
      <c r="N63" s="32">
        <v>311.60000000000002</v>
      </c>
      <c r="O63" s="32">
        <v>351.71899999999999</v>
      </c>
      <c r="P63" s="32">
        <v>327.64400000000001</v>
      </c>
      <c r="Q63" s="32">
        <v>323.29000000000002</v>
      </c>
      <c r="R63" s="32">
        <v>366.61799999999999</v>
      </c>
      <c r="S63" s="32">
        <v>342.15699999999998</v>
      </c>
      <c r="T63" s="32">
        <v>364.245</v>
      </c>
      <c r="U63" s="32">
        <v>501.803</v>
      </c>
      <c r="V63" s="32">
        <v>532.60699999999997</v>
      </c>
      <c r="W63" s="32">
        <v>420.27800000000002</v>
      </c>
      <c r="X63" s="32">
        <v>393.88</v>
      </c>
      <c r="Y63" s="32">
        <v>483.47</v>
      </c>
      <c r="Z63" s="32">
        <v>547.971</v>
      </c>
      <c r="AA63" s="32">
        <v>439.709</v>
      </c>
      <c r="AB63" s="32">
        <v>573.90899999999999</v>
      </c>
      <c r="AC63" s="32">
        <v>527.18700000000001</v>
      </c>
      <c r="AD63" s="32">
        <v>614.90300000000002</v>
      </c>
      <c r="AE63" s="32">
        <v>563.36400000000003</v>
      </c>
      <c r="AF63" s="32">
        <v>507.791</v>
      </c>
      <c r="AG63" s="32">
        <v>688.67100000000005</v>
      </c>
      <c r="AH63" s="32">
        <v>589.84799999999996</v>
      </c>
      <c r="AI63" s="32">
        <v>643.49099999999999</v>
      </c>
      <c r="AJ63" s="32">
        <v>580.40800000000002</v>
      </c>
      <c r="AK63" s="32">
        <v>534.01300000000003</v>
      </c>
      <c r="AL63" s="32">
        <v>666.98800000000006</v>
      </c>
      <c r="AM63" s="32">
        <v>718.45536663477139</v>
      </c>
      <c r="AN63" s="32">
        <v>765.68507472239776</v>
      </c>
      <c r="AO63" s="32">
        <v>808.23427229804406</v>
      </c>
      <c r="AP63" s="32">
        <v>845.34407537967286</v>
      </c>
      <c r="AQ63" s="32">
        <v>876.74727376172416</v>
      </c>
      <c r="AR63" s="32">
        <v>904.42815956039328</v>
      </c>
      <c r="AS63" s="32">
        <v>931.92233822223614</v>
      </c>
      <c r="AT63" s="32">
        <v>959.23144484889792</v>
      </c>
      <c r="AU63" s="32">
        <v>986.2885027590637</v>
      </c>
      <c r="AV63" s="32">
        <v>1013.3787770547954</v>
      </c>
    </row>
    <row r="64" spans="1:48" x14ac:dyDescent="0.25">
      <c r="A64" s="1"/>
      <c r="B64" s="64" t="s">
        <v>192</v>
      </c>
      <c r="C64" s="48"/>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60.491999999999997</v>
      </c>
      <c r="W64" s="32">
        <v>61.731999999999999</v>
      </c>
      <c r="X64" s="32">
        <v>77.581000000000003</v>
      </c>
      <c r="Y64" s="32">
        <v>68.897999999999996</v>
      </c>
      <c r="Z64" s="32">
        <v>100.82</v>
      </c>
      <c r="AA64" s="32">
        <v>79.174000000000007</v>
      </c>
      <c r="AB64" s="32">
        <v>234.554</v>
      </c>
      <c r="AC64" s="32">
        <v>191.791</v>
      </c>
      <c r="AD64" s="32">
        <v>228.821</v>
      </c>
      <c r="AE64" s="32">
        <v>172.02699999999999</v>
      </c>
      <c r="AF64" s="32">
        <v>178.327</v>
      </c>
      <c r="AG64" s="32">
        <v>234.994</v>
      </c>
      <c r="AH64" s="32">
        <v>193.85400000000001</v>
      </c>
      <c r="AI64" s="32">
        <v>370.01600000000002</v>
      </c>
      <c r="AJ64" s="32">
        <v>139.93</v>
      </c>
      <c r="AK64" s="32">
        <v>153.13399999999999</v>
      </c>
      <c r="AL64" s="32">
        <v>151.679</v>
      </c>
      <c r="AM64" s="32">
        <v>145.4816591264368</v>
      </c>
      <c r="AN64" s="32">
        <v>139.66636649167262</v>
      </c>
      <c r="AO64" s="32">
        <v>135.78232772145768</v>
      </c>
      <c r="AP64" s="32">
        <v>133.25899724748183</v>
      </c>
      <c r="AQ64" s="32">
        <v>131.233561372872</v>
      </c>
      <c r="AR64" s="32">
        <v>129.79177359142122</v>
      </c>
      <c r="AS64" s="32">
        <v>128.81160081769562</v>
      </c>
      <c r="AT64" s="32">
        <v>128.03454735149521</v>
      </c>
      <c r="AU64" s="32">
        <v>127.42658429161969</v>
      </c>
      <c r="AV64" s="32">
        <v>126.93789221264396</v>
      </c>
    </row>
    <row r="65" spans="1:48" x14ac:dyDescent="0.25">
      <c r="A65" s="1"/>
      <c r="B65" s="64" t="s">
        <v>193</v>
      </c>
      <c r="C65" s="48"/>
      <c r="D65" s="32">
        <v>394.57499999999999</v>
      </c>
      <c r="E65" s="32">
        <v>343.01100000000002</v>
      </c>
      <c r="F65" s="32">
        <v>388.50400000000002</v>
      </c>
      <c r="G65" s="32">
        <v>459.13200000000001</v>
      </c>
      <c r="H65" s="32">
        <v>448.28100000000001</v>
      </c>
      <c r="I65" s="32">
        <v>452.12599999999998</v>
      </c>
      <c r="J65" s="32">
        <v>547.96299999999997</v>
      </c>
      <c r="K65" s="32">
        <v>783.56299999999999</v>
      </c>
      <c r="L65" s="32">
        <v>520.81399999999996</v>
      </c>
      <c r="M65" s="32">
        <v>533.39599999999996</v>
      </c>
      <c r="N65" s="32">
        <v>499.54399999999998</v>
      </c>
      <c r="O65" s="32">
        <v>472.52699999999999</v>
      </c>
      <c r="P65" s="32">
        <v>376.10599999999999</v>
      </c>
      <c r="Q65" s="32">
        <v>562.28499999999997</v>
      </c>
      <c r="R65" s="32">
        <v>415.09199999999998</v>
      </c>
      <c r="S65" s="32">
        <v>377.24799999999999</v>
      </c>
      <c r="T65" s="32">
        <v>332.90800000000002</v>
      </c>
      <c r="U65" s="32">
        <v>397.916</v>
      </c>
      <c r="V65" s="32">
        <v>544.23699999999997</v>
      </c>
      <c r="W65" s="32">
        <v>555.38900000000001</v>
      </c>
      <c r="X65" s="32">
        <v>697.98299999999995</v>
      </c>
      <c r="Y65" s="32">
        <v>619.86199999999997</v>
      </c>
      <c r="Z65" s="32">
        <v>907.06299999999999</v>
      </c>
      <c r="AA65" s="32">
        <v>712.31700000000001</v>
      </c>
      <c r="AB65" s="32">
        <v>707.755</v>
      </c>
      <c r="AC65" s="32">
        <v>578.72</v>
      </c>
      <c r="AD65" s="32">
        <v>690.45799999999997</v>
      </c>
      <c r="AE65" s="32">
        <v>519.08299999999997</v>
      </c>
      <c r="AF65" s="32">
        <v>538.09500000000003</v>
      </c>
      <c r="AG65" s="32">
        <v>709.08299999999997</v>
      </c>
      <c r="AH65" s="32">
        <v>584.94500000000005</v>
      </c>
      <c r="AI65" s="32">
        <v>1116.5060000000001</v>
      </c>
      <c r="AJ65" s="32">
        <v>422.23200000000003</v>
      </c>
      <c r="AK65" s="32">
        <v>462.07299999999998</v>
      </c>
      <c r="AL65" s="32">
        <v>457.685</v>
      </c>
      <c r="AM65" s="32">
        <v>441.32405045977026</v>
      </c>
      <c r="AN65" s="32">
        <v>427.58411568074445</v>
      </c>
      <c r="AO65" s="32">
        <v>419.98326605391122</v>
      </c>
      <c r="AP65" s="32">
        <v>416.21812668429635</v>
      </c>
      <c r="AQ65" s="32">
        <v>413.5556866295546</v>
      </c>
      <c r="AR65" s="32">
        <v>412.1764968227323</v>
      </c>
      <c r="AS65" s="32">
        <v>411.68945751350776</v>
      </c>
      <c r="AT65" s="32">
        <v>411.36889164863038</v>
      </c>
      <c r="AU65" s="32">
        <v>411.18351330770616</v>
      </c>
      <c r="AV65" s="32">
        <v>411.04781902028441</v>
      </c>
    </row>
    <row r="66" spans="1:48" x14ac:dyDescent="0.25">
      <c r="A66" s="1"/>
      <c r="B66" s="64" t="s">
        <v>194</v>
      </c>
      <c r="C66" s="48"/>
      <c r="D66" s="32">
        <v>539.55399999999997</v>
      </c>
      <c r="E66" s="32">
        <v>490.3</v>
      </c>
      <c r="F66" s="32">
        <v>471.21</v>
      </c>
      <c r="G66" s="32">
        <v>448.17899999999997</v>
      </c>
      <c r="H66" s="32">
        <v>485.637</v>
      </c>
      <c r="I66" s="32">
        <v>523.20100000000002</v>
      </c>
      <c r="J66" s="32">
        <v>546.86300000000006</v>
      </c>
      <c r="K66" s="32">
        <v>553.625</v>
      </c>
      <c r="L66" s="32">
        <v>560.01099999999997</v>
      </c>
      <c r="M66" s="32">
        <v>566.55899999999997</v>
      </c>
      <c r="N66" s="32">
        <v>589.07799999999997</v>
      </c>
      <c r="O66" s="32">
        <v>531.81299999999999</v>
      </c>
      <c r="P66" s="32">
        <v>500.02600000000001</v>
      </c>
      <c r="Q66" s="32">
        <v>429.39</v>
      </c>
      <c r="R66" s="32">
        <v>419.02100000000002</v>
      </c>
      <c r="S66" s="32">
        <v>496.78899999999999</v>
      </c>
      <c r="T66" s="32">
        <v>563.47900000000004</v>
      </c>
      <c r="U66" s="32">
        <v>591.20299999999997</v>
      </c>
      <c r="V66" s="32">
        <v>653.00300000000004</v>
      </c>
      <c r="W66" s="32">
        <v>685.01400000000001</v>
      </c>
      <c r="X66" s="32">
        <v>649.55499999999995</v>
      </c>
      <c r="Y66" s="32">
        <v>609.05100000000004</v>
      </c>
      <c r="Z66" s="32">
        <v>618.23199999999997</v>
      </c>
      <c r="AA66" s="32">
        <v>545.45500000000004</v>
      </c>
      <c r="AB66" s="32">
        <v>576.89599999999996</v>
      </c>
      <c r="AC66" s="32">
        <v>603.745</v>
      </c>
      <c r="AD66" s="32">
        <v>635.07899999999995</v>
      </c>
      <c r="AE66" s="32">
        <v>706.86099999999999</v>
      </c>
      <c r="AF66" s="32">
        <v>785.28599999999994</v>
      </c>
      <c r="AG66" s="32">
        <v>782.75599999999997</v>
      </c>
      <c r="AH66" s="32">
        <v>726.90099999999995</v>
      </c>
      <c r="AI66" s="32">
        <v>722.54200000000003</v>
      </c>
      <c r="AJ66" s="32">
        <v>915.69799999999998</v>
      </c>
      <c r="AK66" s="32">
        <v>1085.106</v>
      </c>
      <c r="AL66" s="32">
        <v>1196.7750000000001</v>
      </c>
      <c r="AM66" s="32">
        <v>1149.2620613333524</v>
      </c>
      <c r="AN66" s="32">
        <v>1115.5317872725648</v>
      </c>
      <c r="AO66" s="32">
        <v>1088.7124333628094</v>
      </c>
      <c r="AP66" s="32">
        <v>1102.2527785177731</v>
      </c>
      <c r="AQ66" s="32">
        <v>1116.125570128524</v>
      </c>
      <c r="AR66" s="32">
        <v>1114.4868204645272</v>
      </c>
      <c r="AS66" s="32">
        <v>1115.3785560605343</v>
      </c>
      <c r="AT66" s="32">
        <v>1116.7548283272204</v>
      </c>
      <c r="AU66" s="32">
        <v>1118.3703731702021</v>
      </c>
      <c r="AV66" s="32">
        <v>1120.0123573261631</v>
      </c>
    </row>
    <row r="67" spans="1:48" x14ac:dyDescent="0.25">
      <c r="A67" s="1"/>
      <c r="B67" s="64" t="s">
        <v>185</v>
      </c>
      <c r="C67" s="48"/>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row>
    <row r="68" spans="1:48" x14ac:dyDescent="0.25">
      <c r="A68" s="1"/>
      <c r="B68" s="63" t="s">
        <v>148</v>
      </c>
      <c r="C68" s="48"/>
      <c r="D68" s="32">
        <v>1700.59</v>
      </c>
      <c r="E68" s="32">
        <v>1183.4860000000001</v>
      </c>
      <c r="F68" s="32">
        <v>1802.9159999999999</v>
      </c>
      <c r="G68" s="32">
        <v>1634.0319999999999</v>
      </c>
      <c r="H68" s="32">
        <v>1885.0609999999999</v>
      </c>
      <c r="I68" s="32">
        <v>992.70399999999995</v>
      </c>
      <c r="J68" s="32">
        <v>2095.1959999999999</v>
      </c>
      <c r="K68" s="32">
        <v>1755.03</v>
      </c>
      <c r="L68" s="32">
        <v>1542.434</v>
      </c>
      <c r="M68" s="32">
        <v>1633.9760000000001</v>
      </c>
      <c r="N68" s="32">
        <v>1135.9090000000001</v>
      </c>
      <c r="O68" s="32">
        <v>1351.8869999999999</v>
      </c>
      <c r="P68" s="32">
        <v>402.83699999999999</v>
      </c>
      <c r="Q68" s="32">
        <v>2073.35</v>
      </c>
      <c r="R68" s="32">
        <v>2227.6210000000001</v>
      </c>
      <c r="S68" s="32">
        <v>2491.886</v>
      </c>
      <c r="T68" s="32">
        <v>1332.287</v>
      </c>
      <c r="U68" s="32">
        <v>1773.0170000000001</v>
      </c>
      <c r="V68" s="32">
        <v>3350.8020000000001</v>
      </c>
      <c r="W68" s="32">
        <v>2613.9569999999999</v>
      </c>
      <c r="X68" s="32">
        <v>3256.7170000000001</v>
      </c>
      <c r="Y68" s="32">
        <v>5161.5770000000002</v>
      </c>
      <c r="Z68" s="32">
        <v>3024.6010000000001</v>
      </c>
      <c r="AA68" s="32">
        <v>5911.4790000000003</v>
      </c>
      <c r="AB68" s="32">
        <v>2472.5639999999999</v>
      </c>
      <c r="AC68" s="32">
        <v>1742.701</v>
      </c>
      <c r="AD68" s="32">
        <v>2268.2869999999998</v>
      </c>
      <c r="AE68" s="32">
        <v>1641.7560000000001</v>
      </c>
      <c r="AF68" s="32">
        <v>2671.7919999999999</v>
      </c>
      <c r="AG68" s="32">
        <v>2197.2710000000002</v>
      </c>
      <c r="AH68" s="32">
        <v>4472.3270000000002</v>
      </c>
      <c r="AI68" s="32">
        <v>5203.3339999999998</v>
      </c>
      <c r="AJ68" s="32">
        <v>4269.0159999999996</v>
      </c>
      <c r="AK68" s="32">
        <v>5974.02</v>
      </c>
      <c r="AL68" s="32">
        <v>4887.2219999999998</v>
      </c>
      <c r="AM68" s="32">
        <v>9166.7668444291521</v>
      </c>
      <c r="AN68" s="32">
        <v>8670.1409899515747</v>
      </c>
      <c r="AO68" s="32">
        <v>8346.0028425606761</v>
      </c>
      <c r="AP68" s="32">
        <v>7568.4729370656714</v>
      </c>
      <c r="AQ68" s="32">
        <v>7282.4054014580324</v>
      </c>
      <c r="AR68" s="32">
        <v>7120.1929988614138</v>
      </c>
      <c r="AS68" s="32">
        <v>6873.5687350288354</v>
      </c>
      <c r="AT68" s="32">
        <v>6612.9209876292807</v>
      </c>
      <c r="AU68" s="32">
        <v>6350.4855817866592</v>
      </c>
      <c r="AV68" s="32">
        <v>6058.9001442180634</v>
      </c>
    </row>
    <row r="69" spans="1:48" ht="15.75" thickBot="1" x14ac:dyDescent="0.3">
      <c r="A69" s="1"/>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row>
    <row r="70" spans="1:48" x14ac:dyDescent="0.25">
      <c r="A70" s="1"/>
      <c r="B70" s="1"/>
      <c r="C70" s="2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32"/>
      <c r="AK70" s="1"/>
      <c r="AL70" s="1"/>
      <c r="AM70" s="1"/>
      <c r="AN70" s="1"/>
      <c r="AO70" s="1"/>
      <c r="AP70" s="1"/>
      <c r="AQ70" s="1"/>
      <c r="AR70" s="1"/>
      <c r="AS70" s="1"/>
      <c r="AT70" s="1"/>
      <c r="AU70" s="1"/>
      <c r="AV70" s="1"/>
    </row>
  </sheetData>
  <sheetProtection sheet="1" objects="1" scenarios="1"/>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6816DA0F5E7F4BA66F769E0C352C8A" ma:contentTypeVersion="11" ma:contentTypeDescription="Create a new document." ma:contentTypeScope="" ma:versionID="36758229620a909ecbb3b7d018881174">
  <xsd:schema xmlns:xsd="http://www.w3.org/2001/XMLSchema" xmlns:xs="http://www.w3.org/2001/XMLSchema" xmlns:p="http://schemas.microsoft.com/office/2006/metadata/properties" xmlns:ns2="e89cec03-f179-40d3-b10c-63a84c200270" xmlns:ns3="24d46168-4096-4ad6-bc4c-6b13bb0becdf" targetNamespace="http://schemas.microsoft.com/office/2006/metadata/properties" ma:root="true" ma:fieldsID="0e95a1fab5db3c313db9cd89770bba84" ns2:_="" ns3:_="">
    <xsd:import namespace="e89cec03-f179-40d3-b10c-63a84c200270"/>
    <xsd:import namespace="24d46168-4096-4ad6-bc4c-6b13bb0bec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9cec03-f179-40d3-b10c-63a84c2002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d46168-4096-4ad6-bc4c-6b13bb0becd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54a9fd-acec-44a7-bd18-b915eaad89c7}" ma:internalName="TaxCatchAll" ma:showField="CatchAllData" ma:web="24d46168-4096-4ad6-bc4c-6b13bb0bec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4d46168-4096-4ad6-bc4c-6b13bb0becdf" xsi:nil="true"/>
    <lcf76f155ced4ddcb4097134ff3c332f xmlns="e89cec03-f179-40d3-b10c-63a84c20027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7206240-D1AF-48D2-93AF-74B0D0F1BB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9cec03-f179-40d3-b10c-63a84c200270"/>
    <ds:schemaRef ds:uri="24d46168-4096-4ad6-bc4c-6b13bb0bec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04D632-4574-4A69-AD7C-BA095F759051}">
  <ds:schemaRefs>
    <ds:schemaRef ds:uri="http://schemas.microsoft.com/sharepoint/v3/contenttype/forms"/>
  </ds:schemaRefs>
</ds:datastoreItem>
</file>

<file path=customXml/itemProps3.xml><?xml version="1.0" encoding="utf-8"?>
<ds:datastoreItem xmlns:ds="http://schemas.openxmlformats.org/officeDocument/2006/customXml" ds:itemID="{184E17D2-8CED-412D-AA27-57DCC7F97356}">
  <ds:schemaRefs>
    <ds:schemaRef ds:uri="http://schemas.microsoft.com/office/2006/documentManagement/types"/>
    <ds:schemaRef ds:uri="http://purl.org/dc/terms/"/>
    <ds:schemaRef ds:uri="http://schemas.microsoft.com/office/2006/metadata/properties"/>
    <ds:schemaRef ds:uri="http://purl.org/dc/elements/1.1/"/>
    <ds:schemaRef ds:uri="d00064fd-ebb9-479e-be0c-063a65130758"/>
    <ds:schemaRef ds:uri="http://schemas.microsoft.com/office/infopath/2007/PartnerControls"/>
    <ds:schemaRef ds:uri="http://schemas.openxmlformats.org/package/2006/metadata/core-properties"/>
    <ds:schemaRef ds:uri="6895e324-e187-4543-8265-d94b3d450d02"/>
    <ds:schemaRef ds:uri="http://www.w3.org/XML/1998/namespace"/>
    <ds:schemaRef ds:uri="http://purl.org/dc/dcmitype/"/>
    <ds:schemaRef ds:uri="24d46168-4096-4ad6-bc4c-6b13bb0becdf"/>
    <ds:schemaRef ds:uri="e89cec03-f179-40d3-b10c-63a84c2002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Rural and Farm Finance Policy Analysis Center (RaFF)</dc:creator>
  <cp:keywords/>
  <dc:description/>
  <cp:lastModifiedBy>Rotert, Mary Ann</cp:lastModifiedBy>
  <cp:revision/>
  <dcterms:created xsi:type="dcterms:W3CDTF">2022-06-28T17:03:32Z</dcterms:created>
  <dcterms:modified xsi:type="dcterms:W3CDTF">2025-11-04T15:12:10Z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0x0101006A6816DA0F5E7F4BA66F769E0C352C8A</vt:lpwstr>
  </property>
  <property fmtid="{D5CDD505-2E9C-101B-9397-08002B2CF9AE}" pid="3" name="MediaServiceImageTags">
    <vt:lpwstr/>
  </property>
</Properties>
</file>