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ailmissouri.sharepoint.com/sites/RaFFStaff-Ogrp/Shared Documents/State Farm Income Materials/Fall 2025/ALL_Data Tables/"/>
    </mc:Choice>
  </mc:AlternateContent>
  <xr:revisionPtr revIDLastSave="5" documentId="8_{853037A7-856F-495C-97F0-B80A5F23BAA0}" xr6:coauthVersionLast="47" xr6:coauthVersionMax="47" xr10:uidLastSave="{3DF0A6F9-F954-4604-A8D2-EB8C125ADBEA}"/>
  <workbookProtection workbookAlgorithmName="SHA-512" workbookHashValue="ME2Ug216ny0dYyZsGSu3O8e3CzvjnoCTZnwfIBw4ANS/vZWc/VnEb4eTemcwtapYQVZFpsGlb/F2yPN2am0mMw==" workbookSaltValue="6nA8MpDDBwaR68uIf6Ja3w==" workbookSpinCount="100000" lockStructure="1"/>
  <bookViews>
    <workbookView xWindow="28680" yWindow="-120" windowWidth="29040" windowHeight="15720" tabRatio="845"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1" l="1"/>
  <c r="B61" i="4"/>
  <c r="AY73" i="4"/>
  <c r="BB73" i="4" s="1"/>
  <c r="AX73" i="4"/>
  <c r="BA73" i="4" s="1"/>
  <c r="AZ72" i="4"/>
  <c r="BC72" i="4" s="1"/>
  <c r="AY72" i="4"/>
  <c r="BB72" i="4" s="1"/>
  <c r="A90" i="1"/>
  <c r="B2" i="9" s="1"/>
  <c r="B2" i="2" l="1"/>
  <c r="B5" i="2"/>
  <c r="B72" i="2"/>
  <c r="B2" i="4"/>
  <c r="B5" i="4"/>
  <c r="B37" i="4"/>
  <c r="B2" i="5"/>
  <c r="B2" i="6"/>
  <c r="B74" i="4"/>
  <c r="B5" i="6"/>
  <c r="B21" i="6"/>
  <c r="B2" i="3"/>
  <c r="B2" i="10"/>
  <c r="B2" i="7"/>
  <c r="B2" i="8"/>
</calcChain>
</file>

<file path=xl/sharedStrings.xml><?xml version="1.0" encoding="utf-8"?>
<sst xmlns="http://schemas.openxmlformats.org/spreadsheetml/2006/main" count="628" uniqueCount="266">
  <si>
    <t>Crop production &amp; prices</t>
  </si>
  <si>
    <t>Livestock and dairy production &amp; prices</t>
  </si>
  <si>
    <t>Land use, prices, &amp; rental rates</t>
  </si>
  <si>
    <t>Receipts from farming</t>
  </si>
  <si>
    <t>Production expenses</t>
  </si>
  <si>
    <t>Farm income statistics</t>
  </si>
  <si>
    <t>TOC</t>
  </si>
  <si>
    <t>Units</t>
  </si>
  <si>
    <t>Corn</t>
  </si>
  <si>
    <t>Area planted</t>
  </si>
  <si>
    <t>1000 acres</t>
  </si>
  <si>
    <t>Area harvested</t>
  </si>
  <si>
    <t>Yield</t>
  </si>
  <si>
    <t>bu/acre</t>
  </si>
  <si>
    <t>Production</t>
  </si>
  <si>
    <t>1000 bushels</t>
  </si>
  <si>
    <t>Price</t>
  </si>
  <si>
    <t>$/bu</t>
  </si>
  <si>
    <t>Hay</t>
  </si>
  <si>
    <t>short tons/acre</t>
  </si>
  <si>
    <t>1000 short tons</t>
  </si>
  <si>
    <t>$/short ton</t>
  </si>
  <si>
    <t>Oats</t>
  </si>
  <si>
    <t>$/CWT</t>
  </si>
  <si>
    <t>Sorghum</t>
  </si>
  <si>
    <t>Soybeans</t>
  </si>
  <si>
    <t>Wheat</t>
  </si>
  <si>
    <t>Potatoes</t>
  </si>
  <si>
    <t>acres</t>
  </si>
  <si>
    <t>pounds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</si>
  <si>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</si>
  <si>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</si>
  <si>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</si>
  <si>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</si>
  <si>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</si>
  <si>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</si>
  <si>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</si>
  <si>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</si>
  <si>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</si>
  <si>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</si>
  <si>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</si>
  <si>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</si>
  <si>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</si>
  <si>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</si>
  <si>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</si>
  <si>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</si>
  <si>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</si>
  <si>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 xml:space="preserve"> </t>
  </si>
  <si>
    <t>Dec 1, Preceding Year</t>
  </si>
  <si>
    <t xml:space="preserve">  Breeding</t>
  </si>
  <si>
    <t xml:space="preserve">  Total Market</t>
  </si>
  <si>
    <t>Sows Farrowed</t>
  </si>
  <si>
    <t>Pigs Per Litter</t>
  </si>
  <si>
    <t>Pig Crop</t>
  </si>
  <si>
    <t>Death Loss</t>
  </si>
  <si>
    <t>Milk Cows on Farms</t>
  </si>
  <si>
    <t>Production Per Cow</t>
  </si>
  <si>
    <t>Milk Production</t>
  </si>
  <si>
    <t>All Milk Price</t>
  </si>
  <si>
    <t>Total crop area</t>
  </si>
  <si>
    <t>Field crops</t>
  </si>
  <si>
    <t>Vegetables</t>
  </si>
  <si>
    <t>Conservation Reserve Program area</t>
  </si>
  <si>
    <t>Total land use</t>
  </si>
  <si>
    <t>Land value</t>
  </si>
  <si>
    <t>All land including buildings</t>
  </si>
  <si>
    <t>$/acre</t>
  </si>
  <si>
    <t xml:space="preserve">Cropland </t>
  </si>
  <si>
    <t>Irrigated cropland</t>
  </si>
  <si>
    <t>Non-irrigated cropland</t>
  </si>
  <si>
    <t>Pasture land</t>
  </si>
  <si>
    <t>Rental rates</t>
  </si>
  <si>
    <t>million dollars</t>
  </si>
  <si>
    <t>All commodities</t>
  </si>
  <si>
    <t>Crops</t>
  </si>
  <si>
    <t>Feed crops</t>
  </si>
  <si>
    <t>Food grains</t>
  </si>
  <si>
    <t>Oilseeds</t>
  </si>
  <si>
    <t>Other crops</t>
  </si>
  <si>
    <t>Total Livestock</t>
  </si>
  <si>
    <t>Meat animals</t>
  </si>
  <si>
    <t>Cattle &amp; calves</t>
  </si>
  <si>
    <t>Dairy</t>
  </si>
  <si>
    <t>Poultry and eggs</t>
  </si>
  <si>
    <t>Eggs</t>
  </si>
  <si>
    <t>Turkeys</t>
  </si>
  <si>
    <t>Other poultry</t>
  </si>
  <si>
    <t>Other livestock</t>
  </si>
  <si>
    <t>Total direct government payments</t>
  </si>
  <si>
    <t>Price loss coverage (PLC)</t>
  </si>
  <si>
    <t>Agriculture risk coverage (ARC)</t>
  </si>
  <si>
    <t>Loan deficiency payments</t>
  </si>
  <si>
    <t>Dairy margin coverage program</t>
  </si>
  <si>
    <t>Conservation</t>
  </si>
  <si>
    <t>Supplemental and ad hoc disaster assistance</t>
  </si>
  <si>
    <t>Market facilitation program</t>
  </si>
  <si>
    <t>Other direct government payments</t>
  </si>
  <si>
    <t>Intermediate product expenses</t>
  </si>
  <si>
    <t>Farm-origin inputs</t>
  </si>
  <si>
    <t>Manufactured inputs</t>
  </si>
  <si>
    <t>Fuel and oils</t>
  </si>
  <si>
    <t>Other intermediate</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</si>
  <si>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</si>
  <si>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</si>
  <si>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</si>
  <si>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</si>
  <si>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</si>
  <si>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</si>
  <si>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</si>
  <si>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</si>
  <si>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</si>
  <si>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</si>
  <si>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</si>
  <si>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</si>
  <si>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</si>
  <si>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</si>
  <si>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</si>
  <si>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</si>
  <si>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</si>
  <si>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</si>
  <si>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</si>
  <si>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</si>
  <si>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</si>
  <si>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</si>
  <si>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</si>
  <si>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</si>
  <si>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</si>
  <si>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</si>
  <si>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</si>
  <si>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</si>
  <si>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</si>
  <si>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</si>
  <si>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</si>
  <si>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</si>
  <si>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</si>
  <si>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Feed crops</t>
  </si>
  <si>
    <t xml:space="preserve">    Food crops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</si>
  <si>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</si>
  <si>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</si>
  <si>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</si>
  <si>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</si>
  <si>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</si>
  <si>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</si>
  <si>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</si>
  <si>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</si>
  <si>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</si>
  <si>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</si>
  <si>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</si>
  <si>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</si>
  <si>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</si>
  <si>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</si>
  <si>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</si>
  <si>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</si>
  <si>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</si>
  <si>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</si>
  <si>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</si>
  <si>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</si>
  <si>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</si>
  <si>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</si>
  <si>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</si>
  <si>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</si>
  <si>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</si>
  <si>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</si>
  <si>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</si>
  <si>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</si>
  <si>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</si>
  <si>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</si>
  <si>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</si>
  <si>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</si>
  <si>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</si>
  <si>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</si>
  <si>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</si>
  <si>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</si>
  <si>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</si>
  <si>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</si>
  <si>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</si>
  <si>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</si>
  <si>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$/cwt</t>
  </si>
  <si>
    <t>Average Slaughter Weight (liveweight basis)</t>
  </si>
  <si>
    <t>Prices</t>
  </si>
  <si>
    <t>Fed Steer Price, Nebraska Direct</t>
  </si>
  <si>
    <t>Feeder Steer Price, Oklahoma City</t>
  </si>
  <si>
    <t>pigs per litter</t>
  </si>
  <si>
    <t>Hog Price, 51-52% lean, US</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</si>
  <si>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</si>
  <si>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</si>
  <si>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</si>
  <si>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</si>
  <si>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</si>
  <si>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</si>
  <si>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</si>
  <si>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</si>
  <si>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</si>
  <si>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</si>
  <si>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</si>
  <si>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</si>
  <si>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</si>
  <si>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</si>
  <si>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</si>
  <si>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</si>
  <si>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</si>
  <si>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Continuous Sign-Up</t>
  </si>
  <si>
    <t>Grasslands Sign-Up</t>
  </si>
  <si>
    <t>Conservation Reserve Program Rental Rates</t>
  </si>
  <si>
    <t>NA</t>
  </si>
  <si>
    <t>Other feed grains</t>
  </si>
  <si>
    <t>Total crop insurance indemnities</t>
  </si>
  <si>
    <t>Yield Protection Plan</t>
  </si>
  <si>
    <t>Acres Insured</t>
  </si>
  <si>
    <t>Insured Acreage Share of Total Acres</t>
  </si>
  <si>
    <t>million $</t>
  </si>
  <si>
    <t xml:space="preserve">Insurance Premiums Subsidy </t>
  </si>
  <si>
    <t>Insurance Indemnities</t>
  </si>
  <si>
    <t>Revenue Protection Plan</t>
  </si>
  <si>
    <t>Revenue Protection Harvest Price Exclusion</t>
  </si>
  <si>
    <t>Total base acres</t>
  </si>
  <si>
    <t>Enrolled base acres</t>
  </si>
  <si>
    <t>PLC share of enrolled base acres</t>
  </si>
  <si>
    <t>PLC program payment rate</t>
  </si>
  <si>
    <t>$/base acre</t>
  </si>
  <si>
    <t>ARC-CO share of enrolled base acres</t>
  </si>
  <si>
    <t>ARC-CO program payment rate</t>
  </si>
  <si>
    <t>Barley</t>
  </si>
  <si>
    <t>Canola</t>
  </si>
  <si>
    <t>Sunflowerseed</t>
  </si>
  <si>
    <t>Government payments and programs</t>
  </si>
  <si>
    <t>Crop insurance</t>
  </si>
  <si>
    <t>Fall 2025</t>
  </si>
  <si>
    <t>lb/acre</t>
  </si>
  <si>
    <t>1000 pounds</t>
  </si>
  <si>
    <t>Sunflowers</t>
  </si>
  <si>
    <t>cwt/acre</t>
  </si>
  <si>
    <t>Other food grains</t>
  </si>
  <si>
    <t>Other oilseeds</t>
  </si>
  <si>
    <t>Beans, dry</t>
  </si>
  <si>
    <t>Other vegetable crops</t>
  </si>
  <si>
    <t>North Dakota Farm Income Outlook</t>
  </si>
  <si>
    <t>Area planted (includes silage)</t>
  </si>
  <si>
    <t>Area harvested (grain)</t>
  </si>
  <si>
    <t>Yield (grain)</t>
  </si>
  <si>
    <t>Production (grain)</t>
  </si>
  <si>
    <t>Sugarbeets</t>
  </si>
  <si>
    <t>All Wheat</t>
  </si>
  <si>
    <t>Beans, Dry (excluding chickpeas)</t>
  </si>
  <si>
    <t>lbs/acre</t>
  </si>
  <si>
    <t>1000 cwt</t>
  </si>
  <si>
    <t>Turkey Production</t>
  </si>
  <si>
    <t>Egg Production</t>
  </si>
  <si>
    <t>mil dozen</t>
  </si>
  <si>
    <t>Implied Weighted Average Farm Prices</t>
  </si>
  <si>
    <t>Turkey Price</t>
  </si>
  <si>
    <t>cents/pound</t>
  </si>
  <si>
    <t>Egg Price</t>
  </si>
  <si>
    <t>cents/dozen</t>
  </si>
  <si>
    <t>Sugarbeets and sugarcane</t>
  </si>
  <si>
    <t>Sugar beets</t>
  </si>
  <si>
    <t>Peas, green</t>
  </si>
  <si>
    <t>Pumpkins</t>
  </si>
  <si>
    <t>Spinach</t>
  </si>
  <si>
    <t>Hogs &amp; pigs*</t>
  </si>
  <si>
    <t>* Collection of data on cash receipts for hogs &amp; pigs was discontinued by USDA in early 2024.</t>
  </si>
  <si>
    <t>Total Insurance Premiums</t>
  </si>
  <si>
    <t>Seed</t>
  </si>
  <si>
    <t>Purchased livestock</t>
  </si>
  <si>
    <t>Feed</t>
  </si>
  <si>
    <t>Miscellaneous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</si>
</sst>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
    <numFmt numFmtId="166" formatCode="0.0%"/>
    <numFmt numFmtId="167" formatCode="_(* #,##0.0_);_(* \(#,##0.0\);_(* &quot;-&quot;??_);_(@_)"/>
  </numFmts>
  <fonts count="23" x14ac:knownFonts="1">
    <font>
      <sz val="11"/>
      <color theme="1"/>
      <name val="Calibri"/>
      <family val="2"/>
      <scheme val="minor"/>
    </font>
    <font>
      <sz val="10"/>
      <name val="Arial"/>
      <family val="2"/>
    </font>
    <font>
      <u/>
      <sz val="10"/>
      <color theme="10"/>
      <name val="Arial"/>
      <family val="2"/>
    </font>
    <font>
      <sz val="11"/>
      <color theme="1"/>
      <name val="Calibri"/>
      <family val="2"/>
      <scheme val="minor"/>
    </font>
    <font>
      <sz val="11"/>
      <color theme="1"/>
      <name val="Aptos Narrow"/>
      <family val="2"/>
    </font>
    <font>
      <sz val="10"/>
      <name val="Aptos Narrow"/>
      <family val="2"/>
    </font>
    <font>
      <b/>
      <sz val="20"/>
      <color theme="3"/>
      <name val="Aptos Narrow"/>
      <family val="2"/>
    </font>
    <font>
      <b/>
      <sz val="10"/>
      <name val="Aptos Narrow"/>
      <family val="2"/>
    </font>
    <font>
      <b/>
      <sz val="10"/>
      <color rgb="FF58595B"/>
      <name val="Aptos Narrow"/>
      <family val="2"/>
    </font>
    <font>
      <b/>
      <sz val="10"/>
      <color theme="3"/>
      <name val="Aptos Narrow"/>
      <family val="2"/>
    </font>
    <font>
      <u/>
      <sz val="10"/>
      <name val="Aptos Narrow"/>
      <family val="2"/>
    </font>
    <font>
      <sz val="7"/>
      <color theme="1"/>
      <name val="Aptos Narrow"/>
      <family val="2"/>
    </font>
    <font>
      <b/>
      <u/>
      <sz val="10"/>
      <color theme="0"/>
      <name val="Aptos Narrow"/>
      <family val="2"/>
    </font>
    <font>
      <b/>
      <sz val="11"/>
      <color theme="0"/>
      <name val="Aptos Narrow"/>
      <family val="2"/>
    </font>
    <font>
      <sz val="11"/>
      <color theme="0"/>
      <name val="Aptos Narrow"/>
      <family val="2"/>
    </font>
    <font>
      <b/>
      <sz val="11"/>
      <color theme="1"/>
      <name val="Aptos Narrow"/>
      <family val="2"/>
    </font>
    <font>
      <b/>
      <i/>
      <sz val="11"/>
      <color theme="1"/>
      <name val="Aptos Narrow"/>
      <family val="2"/>
    </font>
    <font>
      <i/>
      <sz val="11"/>
      <color theme="1"/>
      <name val="Aptos Narrow"/>
      <family val="2"/>
    </font>
    <font>
      <sz val="11"/>
      <name val="Aptos Narrow"/>
      <family val="2"/>
    </font>
    <font>
      <b/>
      <sz val="11"/>
      <color indexed="8"/>
      <name val="Aptos Narrow"/>
      <family val="2"/>
    </font>
    <font>
      <sz val="11"/>
      <color indexed="8"/>
      <name val="Aptos Narrow"/>
      <family val="2"/>
    </font>
    <font>
      <b/>
      <sz val="11"/>
      <name val="Aptos Narrow"/>
      <family val="2"/>
    </font>
    <font>
      <sz val="11"/>
      <color theme="1"/>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theme="1"/>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5">
    <xf numFmtId="0" fontId="0" fillId="0" borderId="0"/>
    <xf numFmtId="0" fontId="1" fillId="2" borderId="0">
      <alignment horizontal="left" vertical="center"/>
    </xf>
    <xf numFmtId="0" fontId="2" fillId="0" borderId="0" applyNumberFormat="0" applyFill="0" applyBorder="0" applyAlignment="0" applyProtection="0"/>
    <xf numFmtId="9" fontId="3" fillId="0" borderId="0" applyFont="0" applyFill="0" applyBorder="0" applyAlignment="0" applyProtection="0"/>
    <xf numFmtId="43" fontId="3" fillId="0" borderId="0" applyFont="0" applyFill="0" applyBorder="0" applyAlignment="0" applyProtection="0"/>
  </cellStyleXfs>
  <cellXfs count="84">
    <xf numFmtId="0" fontId="0" fillId="0" borderId="0" xfId="0"/>
    <xf numFmtId="0" fontId="4" fillId="3" borderId="0" xfId="0" applyFont="1" applyFill="1"/>
    <xf numFmtId="0" fontId="4" fillId="0" borderId="0" xfId="0" applyFont="1"/>
    <xf numFmtId="0" fontId="5" fillId="3" borderId="0" xfId="0" applyFont="1" applyFill="1" applyAlignment="1">
      <alignment vertical="center"/>
    </xf>
    <xf numFmtId="0" fontId="6" fillId="3" borderId="0" xfId="0" applyFont="1" applyFill="1" applyAlignment="1">
      <alignment vertical="center"/>
    </xf>
    <xf numFmtId="0" fontId="7" fillId="3" borderId="0" xfId="0" applyFont="1" applyFill="1" applyAlignment="1">
      <alignment horizontal="left" vertical="center" indent="4"/>
    </xf>
    <xf numFmtId="0" fontId="8" fillId="3" borderId="0" xfId="0" quotePrefix="1" applyFont="1" applyFill="1" applyAlignment="1">
      <alignment horizontal="left" vertical="center"/>
    </xf>
    <xf numFmtId="0" fontId="9" fillId="3" borderId="0" xfId="0" quotePrefix="1" applyFont="1" applyFill="1" applyAlignment="1">
      <alignment horizontal="left" vertical="center"/>
    </xf>
    <xf numFmtId="0" fontId="7" fillId="3" borderId="0" xfId="0" applyFont="1" applyFill="1" applyAlignment="1">
      <alignment vertical="center" wrapText="1"/>
    </xf>
    <xf numFmtId="0" fontId="5" fillId="3" borderId="0" xfId="1" applyFont="1" applyFill="1">
      <alignment horizontal="left" vertical="center"/>
    </xf>
    <xf numFmtId="0" fontId="10" fillId="3" borderId="0" xfId="2" applyFont="1" applyFill="1" applyAlignment="1">
      <alignment horizontal="left" vertical="center"/>
    </xf>
    <xf numFmtId="0" fontId="5" fillId="3" borderId="0" xfId="0" applyFont="1" applyFill="1" applyAlignment="1">
      <alignment horizontal="left" vertical="top" wrapText="1"/>
    </xf>
    <xf numFmtId="0" fontId="4" fillId="3" borderId="0" xfId="0" applyFont="1" applyFill="1" applyAlignment="1">
      <alignment horizontal="left" vertical="top" wrapText="1"/>
    </xf>
    <xf numFmtId="0" fontId="7" fillId="3" borderId="0" xfId="0" applyFont="1" applyFill="1" applyAlignment="1">
      <alignment horizontal="left" vertical="center"/>
    </xf>
    <xf numFmtId="0" fontId="11" fillId="3" borderId="0" xfId="0" applyFont="1" applyFill="1" applyAlignment="1">
      <alignment horizontal="right" vertical="top"/>
    </xf>
    <xf numFmtId="0" fontId="13" fillId="4" borderId="0" xfId="0" applyFont="1" applyFill="1"/>
    <xf numFmtId="0" fontId="13" fillId="4" borderId="0" xfId="0" applyFont="1" applyFill="1" applyAlignment="1">
      <alignment horizontal="center"/>
    </xf>
    <xf numFmtId="0" fontId="13" fillId="3" borderId="0" xfId="0" applyFont="1" applyFill="1"/>
    <xf numFmtId="0" fontId="13" fillId="3" borderId="0" xfId="0" applyFont="1" applyFill="1" applyAlignment="1">
      <alignment horizontal="center"/>
    </xf>
    <xf numFmtId="0" fontId="4" fillId="3" borderId="1" xfId="0" applyFont="1" applyFill="1" applyBorder="1"/>
    <xf numFmtId="0" fontId="4" fillId="3" borderId="1" xfId="0" applyFont="1" applyFill="1" applyBorder="1" applyAlignment="1">
      <alignment horizontal="center"/>
    </xf>
    <xf numFmtId="0" fontId="4" fillId="3" borderId="0" xfId="0" applyFont="1" applyFill="1" applyAlignment="1">
      <alignment horizontal="center"/>
    </xf>
    <xf numFmtId="0" fontId="15" fillId="3" borderId="0" xfId="0" applyFont="1" applyFill="1"/>
    <xf numFmtId="0" fontId="4" fillId="3" borderId="0" xfId="0" applyFont="1" applyFill="1" applyAlignment="1">
      <alignment horizontal="left" indent="1"/>
    </xf>
    <xf numFmtId="3" fontId="4" fillId="3" borderId="0" xfId="0" applyNumberFormat="1" applyFont="1" applyFill="1" applyAlignment="1">
      <alignment horizontal="right"/>
    </xf>
    <xf numFmtId="2" fontId="4" fillId="3" borderId="0" xfId="0" applyNumberFormat="1" applyFont="1" applyFill="1"/>
    <xf numFmtId="2" fontId="4" fillId="3" borderId="0" xfId="0" applyNumberFormat="1" applyFont="1" applyFill="1" applyAlignment="1">
      <alignment horizontal="right"/>
    </xf>
    <xf numFmtId="0" fontId="4" fillId="3" borderId="2" xfId="0" applyFont="1" applyFill="1" applyBorder="1"/>
    <xf numFmtId="0" fontId="4" fillId="3" borderId="0" xfId="0" applyFont="1" applyFill="1" applyAlignment="1">
      <alignment horizontal="right"/>
    </xf>
    <xf numFmtId="0" fontId="4" fillId="3" borderId="2" xfId="0" applyFont="1" applyFill="1" applyBorder="1" applyAlignment="1">
      <alignment horizontal="center"/>
    </xf>
    <xf numFmtId="0" fontId="16" fillId="3" borderId="0" xfId="0" applyFont="1" applyFill="1" applyAlignment="1">
      <alignment horizontal="right"/>
    </xf>
    <xf numFmtId="0" fontId="16" fillId="3" borderId="0" xfId="0" applyFont="1" applyFill="1" applyAlignment="1">
      <alignment horizontal="center"/>
    </xf>
    <xf numFmtId="3" fontId="4" fillId="3" borderId="0" xfId="0" applyNumberFormat="1" applyFont="1" applyFill="1"/>
    <xf numFmtId="0" fontId="4" fillId="3" borderId="0" xfId="0" applyFont="1" applyFill="1" applyAlignment="1">
      <alignment horizontal="left" indent="2"/>
    </xf>
    <xf numFmtId="4" fontId="4" fillId="3" borderId="0" xfId="0" applyNumberFormat="1" applyFont="1" applyFill="1"/>
    <xf numFmtId="164" fontId="4" fillId="3" borderId="0" xfId="0" applyNumberFormat="1" applyFont="1" applyFill="1"/>
    <xf numFmtId="1" fontId="4" fillId="3" borderId="0" xfId="0" applyNumberFormat="1" applyFont="1" applyFill="1"/>
    <xf numFmtId="0" fontId="17" fillId="3" borderId="0" xfId="0" applyFont="1" applyFill="1"/>
    <xf numFmtId="9" fontId="4" fillId="3" borderId="0" xfId="3" applyFont="1" applyFill="1"/>
    <xf numFmtId="0" fontId="4" fillId="3" borderId="0" xfId="0" quotePrefix="1" applyFont="1" applyFill="1"/>
    <xf numFmtId="2" fontId="4" fillId="3" borderId="0" xfId="0" quotePrefix="1" applyNumberFormat="1" applyFont="1" applyFill="1"/>
    <xf numFmtId="166" fontId="4" fillId="3" borderId="0" xfId="3" applyNumberFormat="1" applyFont="1" applyFill="1"/>
    <xf numFmtId="0" fontId="16" fillId="3" borderId="0" xfId="0" applyFont="1" applyFill="1"/>
    <xf numFmtId="3" fontId="4" fillId="3" borderId="0" xfId="0" quotePrefix="1" applyNumberFormat="1" applyFont="1" applyFill="1" applyAlignment="1">
      <alignment horizontal="right"/>
    </xf>
    <xf numFmtId="0" fontId="15" fillId="3" borderId="0" xfId="0" applyFont="1" applyFill="1" applyAlignment="1">
      <alignment horizontal="left"/>
    </xf>
    <xf numFmtId="0" fontId="15" fillId="3" borderId="0" xfId="0" applyFont="1" applyFill="1" applyAlignment="1">
      <alignment horizontal="left" indent="1"/>
    </xf>
    <xf numFmtId="0" fontId="4" fillId="3" borderId="0" xfId="0" applyFont="1" applyFill="1" applyAlignment="1">
      <alignment horizontal="left" indent="4"/>
    </xf>
    <xf numFmtId="0" fontId="18" fillId="3" borderId="0" xfId="0" applyFont="1" applyFill="1" applyAlignment="1">
      <alignment horizontal="center"/>
    </xf>
    <xf numFmtId="0" fontId="4" fillId="3" borderId="0" xfId="0" applyFont="1" applyFill="1" applyAlignment="1">
      <alignment horizontal="left"/>
    </xf>
    <xf numFmtId="0" fontId="16" fillId="3" borderId="0" xfId="0" applyFont="1" applyFill="1" applyAlignment="1">
      <alignment horizontal="left" indent="1"/>
    </xf>
    <xf numFmtId="165" fontId="4" fillId="3" borderId="0" xfId="0" applyNumberFormat="1" applyFont="1" applyFill="1"/>
    <xf numFmtId="0" fontId="4" fillId="3" borderId="2" xfId="0" applyFont="1" applyFill="1" applyBorder="1" applyAlignment="1">
      <alignment horizontal="left" indent="2"/>
    </xf>
    <xf numFmtId="0" fontId="19" fillId="3" borderId="0" xfId="0" applyFont="1" applyFill="1"/>
    <xf numFmtId="0" fontId="19" fillId="3" borderId="0" xfId="0" applyFont="1" applyFill="1" applyAlignment="1">
      <alignment horizontal="center"/>
    </xf>
    <xf numFmtId="0" fontId="20" fillId="3" borderId="0" xfId="0" applyFont="1" applyFill="1" applyAlignment="1">
      <alignment horizontal="left" indent="1"/>
    </xf>
    <xf numFmtId="0" fontId="20" fillId="3" borderId="0" xfId="0" applyFont="1" applyFill="1" applyAlignment="1">
      <alignment horizontal="center"/>
    </xf>
    <xf numFmtId="0" fontId="20" fillId="3" borderId="0" xfId="0" applyFont="1" applyFill="1" applyAlignment="1">
      <alignment horizontal="left" indent="2"/>
    </xf>
    <xf numFmtId="0" fontId="20" fillId="3" borderId="0" xfId="0" applyFont="1" applyFill="1"/>
    <xf numFmtId="0" fontId="20" fillId="3" borderId="0" xfId="0" applyFont="1" applyFill="1" applyAlignment="1">
      <alignment horizontal="left" indent="3"/>
    </xf>
    <xf numFmtId="0" fontId="19" fillId="5" borderId="0" xfId="0" applyFont="1" applyFill="1"/>
    <xf numFmtId="0" fontId="19" fillId="5" borderId="0" xfId="0" applyFont="1" applyFill="1" applyAlignment="1">
      <alignment horizontal="center"/>
    </xf>
    <xf numFmtId="3" fontId="4" fillId="0" borderId="0" xfId="0" applyNumberFormat="1" applyFont="1"/>
    <xf numFmtId="0" fontId="21" fillId="3" borderId="0" xfId="0" applyFont="1" applyFill="1"/>
    <xf numFmtId="0" fontId="18" fillId="3" borderId="0" xfId="0" applyFont="1" applyFill="1"/>
    <xf numFmtId="0" fontId="18" fillId="3" borderId="0" xfId="0" applyFont="1" applyFill="1" applyAlignment="1">
      <alignment horizontal="left" indent="1"/>
    </xf>
    <xf numFmtId="0" fontId="18" fillId="3" borderId="0" xfId="0" applyFont="1" applyFill="1" applyAlignment="1">
      <alignment horizontal="left" indent="3"/>
    </xf>
    <xf numFmtId="0" fontId="18" fillId="3" borderId="0" xfId="0" applyFont="1" applyFill="1" applyAlignment="1">
      <alignment horizontal="left" indent="5"/>
    </xf>
    <xf numFmtId="0" fontId="12" fillId="6" borderId="0" xfId="2" applyFont="1" applyFill="1" applyAlignment="1">
      <alignment horizontal="left" vertical="center"/>
    </xf>
    <xf numFmtId="0" fontId="7" fillId="6" borderId="0" xfId="0" applyFont="1" applyFill="1" applyAlignment="1">
      <alignment horizontal="left" vertical="center"/>
    </xf>
    <xf numFmtId="167" fontId="4" fillId="3" borderId="0" xfId="4" applyNumberFormat="1" applyFont="1" applyFill="1"/>
    <xf numFmtId="0" fontId="14" fillId="0" borderId="0" xfId="0" applyFont="1"/>
    <xf numFmtId="0" fontId="22" fillId="0" borderId="0" xfId="0" applyFont="1"/>
    <xf numFmtId="4" fontId="0" fillId="0" borderId="0" xfId="4" applyNumberFormat="1" applyFont="1" applyFill="1"/>
    <xf numFmtId="9" fontId="0" fillId="0" borderId="0" xfId="3" applyFont="1" applyFill="1"/>
    <xf numFmtId="0" fontId="0" fillId="3" borderId="0" xfId="0" applyFill="1"/>
    <xf numFmtId="0" fontId="22" fillId="3" borderId="1" xfId="0" applyFont="1" applyFill="1" applyBorder="1"/>
    <xf numFmtId="0" fontId="22" fillId="3" borderId="1" xfId="0" applyFont="1" applyFill="1" applyBorder="1" applyAlignment="1">
      <alignment horizontal="center"/>
    </xf>
    <xf numFmtId="0" fontId="22" fillId="3" borderId="0" xfId="0" applyFont="1" applyFill="1"/>
    <xf numFmtId="0" fontId="22" fillId="3" borderId="0" xfId="0" applyFont="1" applyFill="1" applyAlignment="1">
      <alignment horizontal="center"/>
    </xf>
    <xf numFmtId="3" fontId="22" fillId="3" borderId="0" xfId="0" applyNumberFormat="1" applyFont="1" applyFill="1" applyAlignment="1">
      <alignment horizontal="right"/>
    </xf>
    <xf numFmtId="0" fontId="22" fillId="3" borderId="0" xfId="0" applyFont="1" applyFill="1" applyAlignment="1">
      <alignment horizontal="left" indent="1"/>
    </xf>
    <xf numFmtId="4" fontId="22" fillId="3" borderId="0" xfId="0" applyNumberFormat="1" applyFont="1" applyFill="1" applyAlignment="1">
      <alignment horizontal="right"/>
    </xf>
    <xf numFmtId="0" fontId="22" fillId="3" borderId="2" xfId="0" applyFont="1" applyFill="1" applyBorder="1"/>
    <xf numFmtId="0" fontId="22" fillId="3" borderId="2" xfId="0" applyFont="1" applyFill="1" applyBorder="1" applyAlignment="1">
      <alignment horizontal="center"/>
    </xf>
  </cellXfs>
  <cellStyles count="5">
    <cellStyle name="Comma" xfId="4" builtinId="3"/>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1C6A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23</xdr:row>
      <xdr:rowOff>161925</xdr:rowOff>
    </xdr:from>
    <xdr:to>
      <xdr:col>15</xdr:col>
      <xdr:colOff>600075</xdr:colOff>
      <xdr:row>24</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24</xdr:row>
      <xdr:rowOff>93344</xdr:rowOff>
    </xdr:from>
    <xdr:to>
      <xdr:col>15</xdr:col>
      <xdr:colOff>523875</xdr:colOff>
      <xdr:row>39</xdr:row>
      <xdr:rowOff>19049</xdr:rowOff>
    </xdr:to>
    <xdr:sp macro="" textlink="">
      <xdr:nvSpPr>
        <xdr:cNvPr id="5" name="TextBox 4">
          <a:extLst>
            <a:ext uri="{FF2B5EF4-FFF2-40B4-BE49-F238E27FC236}">
              <a16:creationId xmlns:a16="http://schemas.microsoft.com/office/drawing/2014/main" id="{8FCA0E33-74D6-3F0E-68B6-7D791CF68F1D}"/>
            </a:ext>
          </a:extLst>
        </xdr:cNvPr>
        <xdr:cNvSpPr txBox="1"/>
      </xdr:nvSpPr>
      <xdr:spPr>
        <a:xfrm>
          <a:off x="93345" y="4808219"/>
          <a:ext cx="9145905" cy="278320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chemeClr val="tx2"/>
              </a:solidFill>
              <a:latin typeface="+mn-lt"/>
              <a:ea typeface="+mn-ea"/>
              <a:cs typeface="+mn-cs"/>
            </a:rPr>
            <a:t>Recommended Citation</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chemeClr val="dk1"/>
              </a:solidFill>
              <a:effectLst/>
              <a:latin typeface="+mn-lt"/>
              <a:ea typeface="+mn-ea"/>
              <a:cs typeface="+mn-cs"/>
            </a:rPr>
            <a:t>Kruse, J.,  Plastina, Al, Wongpiyabovorn, O., Jo, H., Arita, S., Steinbach, S.</a:t>
          </a:r>
          <a:r>
            <a:rPr lang="en-US" sz="1100" b="0" i="1" baseline="0">
              <a:solidFill>
                <a:schemeClr val="dk1"/>
              </a:solidFill>
              <a:effectLst/>
              <a:latin typeface="+mn-lt"/>
              <a:ea typeface="+mn-ea"/>
              <a:cs typeface="+mn-cs"/>
            </a:rPr>
            <a:t> </a:t>
          </a:r>
          <a:r>
            <a:rPr lang="en-US" sz="1100" b="0" i="1" baseline="30000">
              <a:solidFill>
                <a:schemeClr val="dk1"/>
              </a:solidFill>
              <a:effectLst/>
              <a:latin typeface="+mn-lt"/>
              <a:ea typeface="+mn-ea"/>
              <a:cs typeface="+mn-cs"/>
            </a:rPr>
            <a:t>"</a:t>
          </a:r>
          <a:r>
            <a:rPr lang="en-US" sz="1100" b="0" i="1" baseline="30000">
              <a:solidFill>
                <a:schemeClr val="tx1"/>
              </a:solidFill>
              <a:effectLst/>
              <a:latin typeface="+mn-lt"/>
              <a:ea typeface="+mn-ea"/>
              <a:cs typeface="+mn-cs"/>
            </a:rPr>
            <a:t>Fall 2025 Farm Income Outlook Tables for North Dakota.” RaFF Report 2025-19, </a:t>
          </a:r>
          <a:r>
            <a:rPr lang="en-US" sz="1100" b="0" i="1" baseline="30000">
              <a:solidFill>
                <a:schemeClr val="dk1"/>
              </a:solidFill>
              <a:effectLst/>
              <a:latin typeface="+mn-lt"/>
              <a:ea typeface="+mn-ea"/>
              <a:cs typeface="+mn-cs"/>
            </a:rPr>
            <a:t>Rural and Farm Finance Policy Analysis Center, University of Missouri, Columbia, October 2025. Available at raff.missouri.edu/farm-income/. </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200">
            <a:effectLst/>
          </a:endParaRPr>
        </a:p>
        <a:p>
          <a:pPr rtl="0"/>
          <a:r>
            <a:rPr lang="en-US" sz="1200" b="0" i="0" u="none" strike="noStrike" baseline="30000">
              <a:solidFill>
                <a:schemeClr val="tx2"/>
              </a:solidFill>
              <a:latin typeface="+mn-lt"/>
              <a:ea typeface="+mn-ea"/>
              <a:cs typeface="+mn-cs"/>
            </a:rPr>
            <a:t>Acknowledgements</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u="none" strike="noStrike" baseline="30000">
              <a:solidFill>
                <a:schemeClr val="dk1"/>
              </a:solidFill>
              <a:latin typeface="+mn-lt"/>
              <a:ea typeface="+mn-ea"/>
              <a:cs typeface="+mn-cs"/>
            </a:rPr>
            <a:t>The development of this Report was supported by the US Department of Agriculture, Office of the Chief Economist, Award IDs 58-0111-23-017, 58-0111-24-019, and 58-0111-25-003. The findings and conclusions in this report are those of the authors and should not be construed to represent any official USDA or US Government determination or policy. </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u="none" strike="noStrike" baseline="30000">
              <a:solidFill>
                <a:schemeClr val="dk1"/>
              </a:solidFill>
              <a:latin typeface="+mn-lt"/>
              <a:ea typeface="+mn-ea"/>
              <a:cs typeface="+mn-cs"/>
            </a:rPr>
            <a:t>The University of Missouri does not discriminate on the basis of race, color, national origin, ancestry, religion, sex, pregnancy, sexual orientation, gender identity, gender expression, age, disability, protected veteran status, or any other status protected by applicable state or federal law. For more information, call the Office of Human Resources at 573-882-2146 or the U.S. Department of Education, Office for Civil Rights (OCR).</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u="none" strike="noStrike" baseline="30000">
              <a:solidFill>
                <a:schemeClr val="dk1"/>
              </a:solidFill>
              <a:latin typeface="+mn-lt"/>
              <a:ea typeface="+mn-ea"/>
              <a:cs typeface="+mn-cs"/>
            </a:rPr>
            <a:t>North Dakota State University does not discriminate in its programs and activities on the basis of age, color, gender expression/identity, genetic information, marital status, national origin, participation in lawful off-campus activity, physical or mental disability, pregnancy, public assistance status, race, religion, sex, sexual orientation, spousal relationship to current employee, or veteran status, as applicable. Direct inquiries to Vice Provost, Title IX/ADA Coordinator, Old Main 100, 701-231-7708, </a:t>
          </a:r>
          <a:r>
            <a:rPr lang="en-US" sz="1100" b="0" i="1" u="none" strike="noStrike" baseline="30000">
              <a:solidFill>
                <a:schemeClr val="dk1"/>
              </a:solidFill>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ndsu.eoaa@ndsu.edu</a:t>
          </a:r>
          <a:r>
            <a:rPr lang="en-US" sz="1100" b="0" i="1" u="none" strike="noStrike" baseline="30000">
              <a:solidFill>
                <a:schemeClr val="dk1"/>
              </a:solidFill>
              <a:latin typeface="+mn-lt"/>
              <a:ea typeface="+mn-ea"/>
              <a:cs typeface="+mn-cs"/>
            </a:rPr>
            <a:t>.</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0" i="1" u="none" strike="noStrike" baseline="30000">
            <a:solidFill>
              <a:schemeClr val="dk1"/>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chemeClr val="tx2"/>
              </a:solidFill>
              <a:latin typeface="+mn-lt"/>
              <a:ea typeface="+mn-ea"/>
              <a:cs typeface="+mn-cs"/>
            </a:rPr>
            <a:t>Reader note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chemeClr val="tx1"/>
              </a:solidFill>
              <a:effectLst/>
              <a:latin typeface="+mn-lt"/>
              <a:ea typeface="+mn-ea"/>
              <a:cs typeface="+mn-cs"/>
            </a:rPr>
            <a:t>North Dakota h</a:t>
          </a:r>
          <a:r>
            <a:rPr lang="en-US" sz="1100" b="0" i="1" baseline="30000">
              <a:solidFill>
                <a:schemeClr val="dk1"/>
              </a:solidFill>
              <a:effectLst/>
              <a:latin typeface="+mn-lt"/>
              <a:ea typeface="+mn-ea"/>
              <a:cs typeface="+mn-cs"/>
            </a:rPr>
            <a:t>istorical farm income data were sourced from the September 3, 2025, USDA-ERS data release and includes data through 2024.</a:t>
          </a:r>
        </a:p>
      </xdr:txBody>
    </xdr:sp>
    <xdr:clientData/>
  </xdr:twoCellAnchor>
  <xdr:twoCellAnchor>
    <xdr:from>
      <xdr:col>0</xdr:col>
      <xdr:colOff>0</xdr:colOff>
      <xdr:row>41</xdr:row>
      <xdr:rowOff>177604</xdr:rowOff>
    </xdr:from>
    <xdr:to>
      <xdr:col>15</xdr:col>
      <xdr:colOff>558165</xdr:colOff>
      <xdr:row>42</xdr:row>
      <xdr:rowOff>8059</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0" y="9468142"/>
          <a:ext cx="9680184" cy="2095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17</xdr:col>
      <xdr:colOff>215900</xdr:colOff>
      <xdr:row>9</xdr:row>
      <xdr:rowOff>95250</xdr:rowOff>
    </xdr:to>
    <xdr:pic>
      <xdr:nvPicPr>
        <xdr:cNvPr id="4" name="Picture 3">
          <a:extLst>
            <a:ext uri="{FF2B5EF4-FFF2-40B4-BE49-F238E27FC236}">
              <a16:creationId xmlns:a16="http://schemas.microsoft.com/office/drawing/2014/main" id="{4E019C18-9B4C-7E5E-940E-E8C542E807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096500" cy="1809750"/>
        </a:xfrm>
        <a:prstGeom prst="rect">
          <a:avLst/>
        </a:prstGeom>
      </xdr:spPr>
    </xdr:pic>
    <xdr:clientData/>
  </xdr:twoCellAnchor>
  <xdr:twoCellAnchor>
    <xdr:from>
      <xdr:col>9</xdr:col>
      <xdr:colOff>0</xdr:colOff>
      <xdr:row>11</xdr:row>
      <xdr:rowOff>50800</xdr:rowOff>
    </xdr:from>
    <xdr:to>
      <xdr:col>14</xdr:col>
      <xdr:colOff>558800</xdr:colOff>
      <xdr:row>18</xdr:row>
      <xdr:rowOff>161925</xdr:rowOff>
    </xdr:to>
    <xdr:sp macro="" textlink="">
      <xdr:nvSpPr>
        <xdr:cNvPr id="2" name="TextBox 1">
          <a:extLst>
            <a:ext uri="{FF2B5EF4-FFF2-40B4-BE49-F238E27FC236}">
              <a16:creationId xmlns:a16="http://schemas.microsoft.com/office/drawing/2014/main" id="{13BDE019-39B2-4559-8D05-78F35CB8F72B}"/>
            </a:ext>
          </a:extLst>
        </xdr:cNvPr>
        <xdr:cNvSpPr txBox="1"/>
      </xdr:nvSpPr>
      <xdr:spPr>
        <a:xfrm>
          <a:off x="5229225" y="2289175"/>
          <a:ext cx="3463925" cy="1444625"/>
        </a:xfrm>
        <a:prstGeom prst="rect">
          <a:avLst/>
        </a:prstGeom>
        <a:solidFill>
          <a:schemeClr val="bg1"/>
        </a:solidFill>
        <a:ln w="28575" cmpd="sng">
          <a:solidFill>
            <a:schemeClr val="bg2">
              <a:lumMod val="20000"/>
              <a:lumOff val="80000"/>
            </a:schemeClr>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i="1">
              <a:solidFill>
                <a:schemeClr val="dk1"/>
              </a:solidFill>
              <a:effectLst/>
              <a:latin typeface="+mn-lt"/>
              <a:ea typeface="+mn-ea"/>
              <a:cs typeface="+mn-cs"/>
            </a:rPr>
            <a:t>Produced in collaboration with</a:t>
          </a:r>
        </a:p>
      </xdr:txBody>
    </xdr:sp>
    <xdr:clientData/>
  </xdr:twoCellAnchor>
  <xdr:twoCellAnchor editAs="oneCell">
    <xdr:from>
      <xdr:col>9</xdr:col>
      <xdr:colOff>171451</xdr:colOff>
      <xdr:row>13</xdr:row>
      <xdr:rowOff>186662</xdr:rowOff>
    </xdr:from>
    <xdr:to>
      <xdr:col>14</xdr:col>
      <xdr:colOff>428626</xdr:colOff>
      <xdr:row>17</xdr:row>
      <xdr:rowOff>21223</xdr:rowOff>
    </xdr:to>
    <xdr:pic>
      <xdr:nvPicPr>
        <xdr:cNvPr id="6" name="Picture 5">
          <a:extLst>
            <a:ext uri="{FF2B5EF4-FFF2-40B4-BE49-F238E27FC236}">
              <a16:creationId xmlns:a16="http://schemas.microsoft.com/office/drawing/2014/main" id="{5EB8C85E-6E81-2D5C-F522-EEB46117BC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5400676" y="2806037"/>
          <a:ext cx="3162300" cy="596561"/>
        </a:xfrm>
        <a:prstGeom prst="rect">
          <a:avLst/>
        </a:prstGeom>
      </xdr:spPr>
    </xdr:pic>
    <xdr:clientData/>
  </xdr:twoCellAnchor>
</xdr:wsDr>
</file>

<file path=xl/theme/theme1.xml><?xml version="1.0" encoding="utf-8"?>
<a:theme xmlns:a="http://schemas.openxmlformats.org/drawingml/2006/main" name="2022_RaFF theme">
  <a:themeElements>
    <a:clrScheme name="RaFF_25">
      <a:dk1>
        <a:srgbClr val="000000"/>
      </a:dk1>
      <a:lt1>
        <a:srgbClr val="FFFFFF"/>
      </a:lt1>
      <a:dk2>
        <a:srgbClr val="4A596E"/>
      </a:dk2>
      <a:lt2>
        <a:srgbClr val="FDB719"/>
      </a:lt2>
      <a:accent1>
        <a:srgbClr val="453D3F"/>
      </a:accent1>
      <a:accent2>
        <a:srgbClr val="370013"/>
      </a:accent2>
      <a:accent3>
        <a:srgbClr val="FFFFFF"/>
      </a:accent3>
      <a:accent4>
        <a:srgbClr val="D4D4D4"/>
      </a:accent4>
      <a:accent5>
        <a:srgbClr val="453D3F"/>
      </a:accent5>
      <a:accent6>
        <a:srgbClr val="4A596E"/>
      </a:accent6>
      <a:hlink>
        <a:srgbClr val="4A596E"/>
      </a:hlink>
      <a:folHlink>
        <a:srgbClr val="370013"/>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90"/>
  <sheetViews>
    <sheetView tabSelected="1" zoomScaleNormal="100" workbookViewId="0">
      <selection activeCell="A15" sqref="A15"/>
    </sheetView>
  </sheetViews>
  <sheetFormatPr defaultColWidth="8.7109375" defaultRowHeight="15" x14ac:dyDescent="0.25"/>
  <cols>
    <col min="1" max="16384" width="8.7109375" style="2"/>
  </cols>
  <sheetData>
    <row r="1" spans="1:35"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x14ac:dyDescent="0.2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35" x14ac:dyDescent="0.2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35" x14ac:dyDescent="0.2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1:35"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row>
    <row r="11" spans="1:35" ht="26.25" x14ac:dyDescent="0.25">
      <c r="A11" s="3"/>
      <c r="B11" s="4" t="s">
        <v>236</v>
      </c>
      <c r="C11" s="3"/>
      <c r="D11" s="3"/>
      <c r="E11" s="3"/>
      <c r="F11" s="3"/>
      <c r="G11" s="3"/>
      <c r="H11" s="3"/>
      <c r="I11" s="3"/>
      <c r="J11" s="3"/>
      <c r="K11" s="3"/>
      <c r="L11" s="3"/>
      <c r="M11" s="3"/>
      <c r="N11" s="3"/>
      <c r="O11" s="3"/>
      <c r="P11" s="3"/>
      <c r="Q11" s="1"/>
      <c r="R11" s="1"/>
      <c r="S11" s="1"/>
      <c r="T11" s="1"/>
      <c r="U11" s="1"/>
      <c r="V11" s="1"/>
      <c r="W11" s="1"/>
      <c r="X11" s="1"/>
      <c r="Y11" s="1"/>
      <c r="Z11" s="1"/>
      <c r="AA11" s="1"/>
      <c r="AB11" s="1"/>
      <c r="AC11" s="1"/>
      <c r="AD11" s="1"/>
      <c r="AE11" s="1"/>
      <c r="AF11" s="1"/>
      <c r="AG11" s="1"/>
      <c r="AH11" s="1"/>
      <c r="AI11" s="1"/>
    </row>
    <row r="12" spans="1:35" x14ac:dyDescent="0.25">
      <c r="A12" s="5"/>
      <c r="B12" s="6"/>
      <c r="C12" s="3"/>
      <c r="D12" s="3"/>
      <c r="E12" s="3"/>
      <c r="F12" s="3"/>
      <c r="G12" s="3"/>
      <c r="H12" s="3"/>
      <c r="I12" s="3"/>
      <c r="J12" s="3"/>
      <c r="K12" s="3"/>
      <c r="L12" s="3"/>
      <c r="M12" s="3"/>
      <c r="N12" s="3"/>
      <c r="O12" s="3"/>
      <c r="P12" s="3"/>
      <c r="Q12" s="1"/>
      <c r="R12" s="1"/>
      <c r="S12" s="1"/>
      <c r="T12" s="1"/>
      <c r="U12" s="1"/>
      <c r="V12" s="1"/>
      <c r="W12" s="1"/>
      <c r="X12" s="1"/>
      <c r="Y12" s="1"/>
      <c r="Z12" s="1"/>
      <c r="AA12" s="1"/>
      <c r="AB12" s="1"/>
      <c r="AC12" s="1"/>
      <c r="AD12" s="1"/>
      <c r="AE12" s="1"/>
      <c r="AF12" s="1"/>
      <c r="AG12" s="1"/>
      <c r="AH12" s="1"/>
      <c r="AI12" s="1"/>
    </row>
    <row r="13" spans="1:35" x14ac:dyDescent="0.25">
      <c r="A13" s="5"/>
      <c r="B13" s="7" t="s">
        <v>227</v>
      </c>
      <c r="C13" s="3"/>
      <c r="E13" s="3"/>
      <c r="F13" s="3"/>
      <c r="G13" s="3"/>
      <c r="H13" s="3"/>
      <c r="I13" s="3"/>
      <c r="J13" s="3"/>
      <c r="K13" s="3"/>
      <c r="L13" s="3"/>
      <c r="M13" s="3"/>
      <c r="N13" s="3"/>
      <c r="O13" s="3"/>
      <c r="P13" s="3"/>
      <c r="Q13" s="1"/>
      <c r="R13" s="1"/>
      <c r="S13" s="1"/>
      <c r="T13" s="1"/>
      <c r="U13" s="1"/>
      <c r="V13" s="1"/>
      <c r="W13" s="1"/>
      <c r="X13" s="1"/>
      <c r="Y13" s="1"/>
      <c r="Z13" s="1"/>
      <c r="AA13" s="1"/>
      <c r="AB13" s="1"/>
      <c r="AC13" s="1"/>
      <c r="AD13" s="1"/>
      <c r="AE13" s="1"/>
      <c r="AF13" s="1"/>
      <c r="AG13" s="1"/>
      <c r="AH13" s="1"/>
      <c r="AI13" s="1"/>
    </row>
    <row r="14" spans="1:35" x14ac:dyDescent="0.25">
      <c r="A14" s="3"/>
      <c r="B14" s="8"/>
      <c r="C14" s="8"/>
      <c r="D14" s="8"/>
      <c r="E14" s="8"/>
      <c r="F14" s="8"/>
      <c r="G14" s="8"/>
      <c r="H14" s="8"/>
      <c r="I14" s="3"/>
      <c r="J14" s="3"/>
      <c r="K14" s="3"/>
      <c r="L14" s="3"/>
      <c r="M14" s="3"/>
      <c r="N14" s="3"/>
      <c r="O14" s="3"/>
      <c r="P14" s="3"/>
      <c r="Q14" s="1"/>
      <c r="R14" s="1"/>
      <c r="S14" s="1"/>
      <c r="T14" s="1"/>
      <c r="U14" s="1"/>
      <c r="V14" s="1"/>
      <c r="W14" s="1"/>
      <c r="X14" s="1"/>
      <c r="Y14" s="1"/>
      <c r="Z14" s="1"/>
      <c r="AA14" s="1"/>
      <c r="AB14" s="1"/>
      <c r="AC14" s="1"/>
      <c r="AD14" s="1"/>
      <c r="AE14" s="1"/>
      <c r="AF14" s="1"/>
      <c r="AG14" s="1"/>
      <c r="AH14" s="1"/>
      <c r="AI14" s="1"/>
    </row>
    <row r="15" spans="1:35" x14ac:dyDescent="0.25">
      <c r="A15" s="9"/>
      <c r="B15" s="10" t="s">
        <v>0</v>
      </c>
      <c r="C15" s="11"/>
      <c r="D15" s="11"/>
      <c r="E15" s="11"/>
      <c r="F15" s="11"/>
      <c r="G15" s="11"/>
      <c r="H15" s="11"/>
      <c r="I15" s="12"/>
      <c r="J15" s="12"/>
      <c r="K15" s="12"/>
      <c r="L15" s="12"/>
      <c r="M15" s="12"/>
      <c r="N15" s="12"/>
      <c r="O15" s="12"/>
      <c r="P15" s="12"/>
      <c r="Q15" s="1"/>
      <c r="R15" s="1"/>
      <c r="S15" s="1"/>
      <c r="T15" s="1"/>
      <c r="U15" s="1"/>
      <c r="V15" s="1"/>
      <c r="W15" s="1"/>
      <c r="X15" s="1"/>
      <c r="Y15" s="1"/>
      <c r="Z15" s="1"/>
      <c r="AA15" s="1"/>
      <c r="AB15" s="1"/>
      <c r="AC15" s="1"/>
      <c r="AD15" s="1"/>
      <c r="AE15" s="1"/>
      <c r="AF15" s="1"/>
      <c r="AG15" s="1"/>
      <c r="AH15" s="1"/>
      <c r="AI15" s="1"/>
    </row>
    <row r="16" spans="1:35" x14ac:dyDescent="0.25">
      <c r="A16" s="9"/>
      <c r="B16" s="10" t="s">
        <v>1</v>
      </c>
      <c r="C16" s="11"/>
      <c r="D16" s="11"/>
      <c r="E16" s="11"/>
      <c r="F16" s="11"/>
      <c r="G16" s="11"/>
      <c r="H16" s="11"/>
      <c r="I16" s="12"/>
      <c r="J16" s="12"/>
      <c r="K16" s="12"/>
      <c r="L16" s="12"/>
      <c r="M16" s="12"/>
      <c r="N16" s="12"/>
      <c r="O16" s="12"/>
      <c r="P16" s="12"/>
      <c r="Q16" s="1"/>
      <c r="R16" s="1"/>
      <c r="S16" s="1"/>
      <c r="T16" s="1"/>
      <c r="U16" s="1"/>
      <c r="V16" s="1"/>
      <c r="W16" s="1"/>
      <c r="X16" s="1"/>
      <c r="Y16" s="1"/>
      <c r="Z16" s="1"/>
      <c r="AA16" s="1"/>
      <c r="AB16" s="1"/>
      <c r="AC16" s="1"/>
      <c r="AD16" s="1"/>
      <c r="AE16" s="1"/>
      <c r="AF16" s="1"/>
      <c r="AG16" s="1"/>
      <c r="AH16" s="1"/>
      <c r="AI16" s="1"/>
    </row>
    <row r="17" spans="1:35" x14ac:dyDescent="0.25">
      <c r="A17" s="9"/>
      <c r="B17" s="10" t="s">
        <v>2</v>
      </c>
      <c r="C17" s="11"/>
      <c r="D17" s="11"/>
      <c r="E17" s="11"/>
      <c r="F17" s="11"/>
      <c r="G17" s="11"/>
      <c r="H17" s="11"/>
      <c r="I17" s="12"/>
      <c r="J17" s="12"/>
      <c r="K17" s="12"/>
      <c r="L17" s="12"/>
      <c r="M17" s="12"/>
      <c r="N17" s="12"/>
      <c r="O17" s="12"/>
      <c r="P17" s="12"/>
      <c r="Q17" s="1"/>
      <c r="R17" s="1"/>
      <c r="S17" s="1"/>
      <c r="T17" s="1"/>
      <c r="U17" s="1"/>
      <c r="V17" s="1"/>
      <c r="W17" s="1"/>
      <c r="X17" s="1"/>
      <c r="Y17" s="1"/>
      <c r="Z17" s="1"/>
      <c r="AA17" s="1"/>
      <c r="AB17" s="1"/>
      <c r="AC17" s="1"/>
      <c r="AD17" s="1"/>
      <c r="AE17" s="1"/>
      <c r="AF17" s="1"/>
      <c r="AG17" s="1"/>
      <c r="AH17" s="1"/>
      <c r="AI17" s="1"/>
    </row>
    <row r="18" spans="1:35" x14ac:dyDescent="0.25">
      <c r="A18" s="9"/>
      <c r="B18" s="10" t="s">
        <v>3</v>
      </c>
      <c r="C18" s="11"/>
      <c r="D18" s="11"/>
      <c r="E18" s="11"/>
      <c r="F18" s="11"/>
      <c r="G18" s="11"/>
      <c r="H18" s="11"/>
      <c r="I18" s="12"/>
      <c r="J18" s="12"/>
      <c r="K18" s="12"/>
      <c r="L18" s="12"/>
      <c r="M18" s="12"/>
      <c r="N18" s="12"/>
      <c r="O18" s="12"/>
      <c r="P18" s="12"/>
      <c r="Q18" s="1"/>
      <c r="R18" s="1"/>
      <c r="S18" s="1"/>
      <c r="T18" s="1"/>
      <c r="U18" s="1"/>
      <c r="V18" s="1"/>
      <c r="W18" s="1"/>
      <c r="X18" s="1"/>
      <c r="Y18" s="1"/>
      <c r="Z18" s="1"/>
      <c r="AA18" s="1"/>
      <c r="AB18" s="1"/>
      <c r="AC18" s="1"/>
      <c r="AD18" s="1"/>
      <c r="AE18" s="1"/>
      <c r="AF18" s="1"/>
      <c r="AG18" s="1"/>
      <c r="AH18" s="1"/>
      <c r="AI18" s="1"/>
    </row>
    <row r="19" spans="1:35" x14ac:dyDescent="0.25">
      <c r="A19" s="9"/>
      <c r="B19" s="10" t="s">
        <v>225</v>
      </c>
      <c r="C19" s="11"/>
      <c r="D19" s="11"/>
      <c r="E19" s="11"/>
      <c r="F19" s="11"/>
      <c r="G19" s="11"/>
      <c r="H19" s="11"/>
      <c r="I19" s="12"/>
      <c r="J19" s="12"/>
      <c r="K19" s="12"/>
      <c r="L19" s="12"/>
      <c r="M19" s="12"/>
      <c r="N19" s="12"/>
      <c r="O19" s="12"/>
      <c r="P19" s="12"/>
      <c r="Q19" s="1"/>
      <c r="R19" s="1"/>
      <c r="S19" s="1"/>
      <c r="T19" s="1"/>
      <c r="U19" s="1"/>
      <c r="V19" s="1"/>
      <c r="W19" s="1"/>
      <c r="X19" s="1"/>
      <c r="Y19" s="1"/>
      <c r="Z19" s="1"/>
      <c r="AA19" s="1"/>
      <c r="AB19" s="1"/>
      <c r="AC19" s="1"/>
      <c r="AD19" s="1"/>
      <c r="AE19" s="1"/>
      <c r="AF19" s="1"/>
      <c r="AG19" s="1"/>
      <c r="AH19" s="1"/>
      <c r="AI19" s="1"/>
    </row>
    <row r="20" spans="1:35" x14ac:dyDescent="0.25">
      <c r="A20" s="9"/>
      <c r="B20" s="10" t="s">
        <v>226</v>
      </c>
      <c r="C20" s="11"/>
      <c r="D20" s="11"/>
      <c r="E20" s="11"/>
      <c r="F20" s="11"/>
      <c r="G20" s="11"/>
      <c r="H20" s="11"/>
      <c r="I20" s="12"/>
      <c r="J20" s="12"/>
      <c r="K20" s="12"/>
      <c r="L20" s="12"/>
      <c r="M20" s="12"/>
      <c r="N20" s="12"/>
      <c r="O20" s="12"/>
      <c r="P20" s="12"/>
      <c r="Q20" s="1"/>
      <c r="R20" s="1"/>
      <c r="S20" s="1"/>
      <c r="T20" s="1"/>
      <c r="U20" s="1"/>
      <c r="V20" s="1"/>
      <c r="W20" s="1"/>
      <c r="X20" s="1"/>
      <c r="Y20" s="1"/>
      <c r="Z20" s="1"/>
      <c r="AA20" s="1"/>
      <c r="AB20" s="1"/>
      <c r="AC20" s="1"/>
      <c r="AD20" s="1"/>
      <c r="AE20" s="1"/>
      <c r="AF20" s="1"/>
      <c r="AG20" s="1"/>
      <c r="AH20" s="1"/>
      <c r="AI20" s="1"/>
    </row>
    <row r="21" spans="1:35" x14ac:dyDescent="0.25">
      <c r="A21" s="9"/>
      <c r="B21" s="10" t="s">
        <v>4</v>
      </c>
      <c r="C21" s="11"/>
      <c r="D21" s="11"/>
      <c r="E21" s="11"/>
      <c r="F21" s="11"/>
      <c r="G21" s="11"/>
      <c r="H21" s="11"/>
      <c r="I21" s="12"/>
      <c r="J21" s="12"/>
      <c r="K21" s="12"/>
      <c r="L21" s="12"/>
      <c r="M21" s="12"/>
      <c r="N21" s="12"/>
      <c r="O21" s="12"/>
      <c r="P21" s="12"/>
      <c r="Q21" s="1"/>
      <c r="R21" s="1"/>
      <c r="S21" s="1"/>
      <c r="T21" s="1"/>
      <c r="U21" s="1"/>
      <c r="V21" s="1"/>
      <c r="W21" s="1"/>
      <c r="X21" s="1"/>
      <c r="Y21" s="1"/>
      <c r="Z21" s="1"/>
      <c r="AA21" s="1"/>
      <c r="AB21" s="1"/>
      <c r="AC21" s="1"/>
      <c r="AD21" s="1"/>
      <c r="AE21" s="1"/>
      <c r="AF21" s="1"/>
      <c r="AG21" s="1"/>
      <c r="AH21" s="1"/>
      <c r="AI21" s="1"/>
    </row>
    <row r="22" spans="1:35" x14ac:dyDescent="0.25">
      <c r="A22" s="9"/>
      <c r="B22" s="10" t="s">
        <v>5</v>
      </c>
      <c r="C22" s="11"/>
      <c r="D22" s="11"/>
      <c r="E22" s="11"/>
      <c r="F22" s="11"/>
      <c r="G22" s="11"/>
      <c r="H22" s="11"/>
      <c r="I22" s="12"/>
      <c r="J22" s="12"/>
      <c r="K22" s="12"/>
      <c r="L22" s="12"/>
      <c r="M22" s="12"/>
      <c r="N22" s="12"/>
      <c r="O22" s="12"/>
      <c r="P22" s="12"/>
      <c r="Q22" s="1"/>
      <c r="R22" s="1"/>
      <c r="S22" s="1"/>
      <c r="T22" s="1"/>
      <c r="U22" s="1"/>
      <c r="V22" s="1"/>
      <c r="W22" s="1"/>
      <c r="X22" s="1"/>
      <c r="Y22" s="1"/>
      <c r="Z22" s="1"/>
      <c r="AA22" s="1"/>
      <c r="AB22" s="1"/>
      <c r="AC22" s="1"/>
      <c r="AD22" s="1"/>
      <c r="AE22" s="1"/>
      <c r="AF22" s="1"/>
      <c r="AG22" s="1"/>
      <c r="AH22" s="1"/>
      <c r="AI22" s="1"/>
    </row>
    <row r="23" spans="1:35" x14ac:dyDescent="0.25">
      <c r="A23" s="9"/>
      <c r="B23" s="10" t="str">
        <f>"Value added to US economy by the "&amp;A90&amp;" ag sector"</f>
        <v>Value added to US economy by the North Dakota ag sector</v>
      </c>
      <c r="C23" s="11"/>
      <c r="D23" s="11"/>
      <c r="E23" s="11"/>
      <c r="F23" s="11"/>
      <c r="G23" s="11"/>
      <c r="H23" s="11"/>
      <c r="I23" s="12"/>
      <c r="J23" s="12"/>
      <c r="K23" s="12"/>
      <c r="L23" s="12"/>
      <c r="M23" s="12"/>
      <c r="N23" s="12"/>
      <c r="O23" s="12"/>
      <c r="P23" s="12"/>
      <c r="Q23" s="1"/>
      <c r="R23" s="1"/>
      <c r="S23" s="1"/>
      <c r="T23" s="1"/>
      <c r="U23" s="1"/>
      <c r="V23" s="1"/>
      <c r="W23" s="1"/>
      <c r="X23" s="1"/>
      <c r="Y23" s="1"/>
      <c r="Z23" s="1"/>
      <c r="AA23" s="1"/>
      <c r="AB23" s="1"/>
      <c r="AC23" s="1"/>
      <c r="AD23" s="1"/>
      <c r="AE23" s="1"/>
      <c r="AF23" s="1"/>
      <c r="AG23" s="1"/>
      <c r="AH23" s="1"/>
      <c r="AI23" s="1"/>
    </row>
    <row r="24" spans="1:35" x14ac:dyDescent="0.25">
      <c r="A24" s="13"/>
      <c r="B24" s="13"/>
      <c r="C24" s="13"/>
      <c r="D24" s="13"/>
      <c r="E24" s="13"/>
      <c r="F24" s="13"/>
      <c r="G24" s="13"/>
      <c r="H24" s="13"/>
      <c r="I24" s="13"/>
      <c r="J24" s="13"/>
      <c r="K24" s="13"/>
      <c r="L24" s="13"/>
      <c r="M24" s="13"/>
      <c r="N24" s="13"/>
      <c r="O24" s="13"/>
      <c r="P24" s="13"/>
      <c r="Q24" s="1"/>
      <c r="R24" s="1"/>
      <c r="S24" s="1"/>
      <c r="T24" s="1"/>
      <c r="U24" s="1"/>
      <c r="V24" s="1"/>
      <c r="W24" s="1"/>
      <c r="X24" s="1"/>
      <c r="Y24" s="1"/>
      <c r="Z24" s="1"/>
      <c r="AA24" s="1"/>
      <c r="AB24" s="1"/>
      <c r="AC24" s="1"/>
      <c r="AD24" s="1"/>
      <c r="AE24" s="1"/>
      <c r="AF24" s="1"/>
      <c r="AG24" s="1"/>
      <c r="AH24" s="1"/>
      <c r="AI24" s="1"/>
    </row>
    <row r="25" spans="1:35" x14ac:dyDescent="0.25">
      <c r="A25" s="3"/>
      <c r="B25" s="3"/>
      <c r="C25" s="3"/>
      <c r="D25" s="3"/>
      <c r="E25" s="3"/>
      <c r="F25" s="3"/>
      <c r="G25" s="3"/>
      <c r="H25" s="3"/>
      <c r="I25" s="3"/>
      <c r="J25" s="3"/>
      <c r="K25" s="3"/>
      <c r="L25" s="3"/>
      <c r="M25" s="3"/>
      <c r="N25" s="3"/>
      <c r="O25" s="3"/>
      <c r="P25" s="3"/>
      <c r="Q25" s="1"/>
      <c r="R25" s="1"/>
      <c r="S25" s="1"/>
      <c r="T25" s="1"/>
      <c r="U25" s="1"/>
      <c r="V25" s="1"/>
      <c r="W25" s="1"/>
      <c r="X25" s="1"/>
      <c r="Y25" s="1"/>
      <c r="Z25" s="1"/>
      <c r="AA25" s="1"/>
      <c r="AB25" s="1"/>
      <c r="AC25" s="1"/>
      <c r="AD25" s="1"/>
      <c r="AE25" s="1"/>
      <c r="AF25" s="1"/>
      <c r="AG25" s="1"/>
      <c r="AH25" s="1"/>
      <c r="AI25" s="1"/>
    </row>
    <row r="26" spans="1:35" x14ac:dyDescent="0.25">
      <c r="A26" s="3"/>
      <c r="B26" s="3"/>
      <c r="C26" s="3"/>
      <c r="D26" s="3"/>
      <c r="E26" s="3"/>
      <c r="F26" s="3"/>
      <c r="G26" s="3"/>
      <c r="H26" s="3"/>
      <c r="I26" s="3"/>
      <c r="J26" s="3"/>
      <c r="K26" s="3"/>
      <c r="L26" s="3"/>
      <c r="M26" s="3"/>
      <c r="N26" s="3"/>
      <c r="O26" s="3"/>
      <c r="P26" s="3"/>
      <c r="Q26" s="1"/>
      <c r="R26" s="1"/>
      <c r="S26" s="1"/>
      <c r="T26" s="1"/>
      <c r="U26" s="1"/>
      <c r="V26" s="1"/>
      <c r="W26" s="1"/>
      <c r="X26" s="1"/>
      <c r="Y26" s="1"/>
      <c r="Z26" s="1"/>
      <c r="AA26" s="1"/>
      <c r="AB26" s="1"/>
      <c r="AC26" s="1"/>
      <c r="AD26" s="1"/>
      <c r="AE26" s="1"/>
      <c r="AF26" s="1"/>
      <c r="AG26" s="1"/>
      <c r="AH26" s="1"/>
      <c r="AI26" s="1"/>
    </row>
    <row r="27" spans="1:35" x14ac:dyDescent="0.25">
      <c r="A27" s="3"/>
      <c r="B27" s="3"/>
      <c r="C27" s="3"/>
      <c r="D27" s="3"/>
      <c r="E27" s="3"/>
      <c r="F27" s="3"/>
      <c r="G27" s="3"/>
      <c r="H27" s="3"/>
      <c r="I27" s="3"/>
      <c r="J27" s="3"/>
      <c r="K27" s="3"/>
      <c r="L27" s="3"/>
      <c r="M27" s="3"/>
      <c r="N27" s="3"/>
      <c r="O27" s="3"/>
      <c r="P27" s="3"/>
      <c r="Q27" s="1"/>
      <c r="R27" s="1"/>
      <c r="S27" s="1"/>
      <c r="T27" s="1"/>
      <c r="U27" s="1"/>
      <c r="V27" s="1"/>
      <c r="W27" s="1"/>
      <c r="X27" s="1"/>
      <c r="Y27" s="1"/>
      <c r="Z27" s="1"/>
      <c r="AA27" s="1"/>
      <c r="AB27" s="1"/>
      <c r="AC27" s="1"/>
      <c r="AD27" s="1"/>
      <c r="AE27" s="1"/>
      <c r="AF27" s="1"/>
      <c r="AG27" s="1"/>
      <c r="AH27" s="1"/>
      <c r="AI27" s="1"/>
    </row>
    <row r="28" spans="1:35" x14ac:dyDescent="0.25">
      <c r="A28" s="3"/>
      <c r="B28" s="3"/>
      <c r="C28" s="3"/>
      <c r="D28" s="3"/>
      <c r="E28" s="3"/>
      <c r="F28" s="3"/>
      <c r="G28" s="3"/>
      <c r="H28" s="3"/>
      <c r="I28" s="3"/>
      <c r="J28" s="3"/>
      <c r="K28" s="3"/>
      <c r="L28" s="3"/>
      <c r="M28" s="3"/>
      <c r="N28" s="3"/>
      <c r="O28" s="3"/>
      <c r="P28" s="3"/>
      <c r="Q28" s="1"/>
      <c r="R28" s="1"/>
      <c r="S28" s="1"/>
      <c r="T28" s="1"/>
      <c r="U28" s="1"/>
      <c r="V28" s="1"/>
      <c r="W28" s="1"/>
      <c r="X28" s="1"/>
      <c r="Y28" s="1"/>
      <c r="Z28" s="1"/>
      <c r="AA28" s="1"/>
      <c r="AB28" s="1"/>
      <c r="AC28" s="1"/>
      <c r="AD28" s="1"/>
      <c r="AE28" s="1"/>
      <c r="AF28" s="1"/>
      <c r="AG28" s="1"/>
      <c r="AH28" s="1"/>
      <c r="AI28" s="1"/>
    </row>
    <row r="29" spans="1:35" x14ac:dyDescent="0.25">
      <c r="A29" s="3"/>
      <c r="B29" s="3"/>
      <c r="C29" s="3"/>
      <c r="D29" s="3"/>
      <c r="E29" s="3"/>
      <c r="F29" s="3"/>
      <c r="G29" s="3"/>
      <c r="H29" s="3"/>
      <c r="I29" s="3"/>
      <c r="J29" s="3"/>
      <c r="K29" s="3"/>
      <c r="L29" s="3"/>
      <c r="M29" s="3"/>
      <c r="N29" s="3"/>
      <c r="O29" s="3"/>
      <c r="P29" s="3"/>
      <c r="Q29" s="1"/>
      <c r="R29" s="1"/>
      <c r="S29" s="1"/>
      <c r="T29" s="1"/>
      <c r="U29" s="1"/>
      <c r="V29" s="1"/>
      <c r="W29" s="1"/>
      <c r="X29" s="1"/>
      <c r="Y29" s="1"/>
      <c r="Z29" s="1"/>
      <c r="AA29" s="1"/>
      <c r="AB29" s="1"/>
      <c r="AC29" s="1"/>
      <c r="AD29" s="1"/>
      <c r="AE29" s="1"/>
      <c r="AF29" s="1"/>
      <c r="AG29" s="1"/>
      <c r="AH29" s="1"/>
      <c r="AI29" s="1"/>
    </row>
    <row r="30" spans="1:35" x14ac:dyDescent="0.25">
      <c r="A30" s="3"/>
      <c r="B30" s="3"/>
      <c r="C30" s="3"/>
      <c r="D30" s="3"/>
      <c r="E30" s="14"/>
      <c r="F30" s="3"/>
      <c r="G30" s="3"/>
      <c r="H30" s="3"/>
      <c r="I30" s="3"/>
      <c r="J30" s="3"/>
      <c r="K30" s="3"/>
      <c r="L30" s="3"/>
      <c r="M30" s="3"/>
      <c r="N30" s="3"/>
      <c r="O30" s="3"/>
      <c r="P30" s="3"/>
      <c r="Q30" s="1"/>
      <c r="R30" s="1"/>
      <c r="S30" s="1"/>
      <c r="T30" s="1"/>
      <c r="U30" s="1"/>
      <c r="V30" s="1"/>
      <c r="W30" s="1"/>
      <c r="X30" s="1"/>
      <c r="Y30" s="1"/>
      <c r="Z30" s="1"/>
      <c r="AA30" s="1"/>
      <c r="AB30" s="1"/>
      <c r="AC30" s="1"/>
      <c r="AD30" s="1"/>
      <c r="AE30" s="1"/>
      <c r="AF30" s="1"/>
      <c r="AG30" s="1"/>
      <c r="AH30" s="1"/>
      <c r="AI30" s="1"/>
    </row>
    <row r="31" spans="1:35"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1:35"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1:35"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1:35"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row>
    <row r="35" spans="1:35"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row>
    <row r="36" spans="1:35"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row>
    <row r="37" spans="1:35"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row>
    <row r="38" spans="1:35"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row>
    <row r="39" spans="1:35"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row>
    <row r="40" spans="1:35" ht="6.9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row>
    <row r="41" spans="1:35" ht="11.4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row>
    <row r="42" spans="1:35"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row>
    <row r="43" spans="1:35"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row>
    <row r="44" spans="1:35"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row>
    <row r="45" spans="1:35"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row>
    <row r="46" spans="1:35"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row>
    <row r="47" spans="1:35"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row>
    <row r="48" spans="1:35"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row>
    <row r="49" spans="1:35"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row>
    <row r="50" spans="1:35"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row>
    <row r="51" spans="1:35"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row>
    <row r="52" spans="1:35"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row>
    <row r="53" spans="1:35"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row>
    <row r="90" spans="1:1" hidden="1" x14ac:dyDescent="0.25">
      <c r="A90" s="70" t="str">
        <f>LEFT($B$11,FIND("*",SUBSTITUTE($B$11," ","*",2))-1)</f>
        <v>North Dakota</v>
      </c>
    </row>
  </sheetData>
  <sheetProtection sheet="1" objects="1" scenarios="1"/>
  <hyperlinks>
    <hyperlink ref="B15" location="Crops!A1" display="Crop production &amp; prices" xr:uid="{13B695B4-E623-4B4D-AB3A-FC3579812A48}"/>
    <hyperlink ref="B16" location="Livestock!A1" display="Livestock and dairy production &amp; prices" xr:uid="{8D1AB043-F218-468B-A5DF-9A8090FEA46C}"/>
    <hyperlink ref="B17" location="Land!A1" display="Land use, prices, &amp; rental rates" xr:uid="{04CE268D-C7C1-45B6-9F61-35DF73ECAA0E}"/>
    <hyperlink ref="B19" location="GovtPaymentsPrograms!A1" display="Government payments and programs" xr:uid="{39A32068-A293-49D3-AC84-1A7D4C9DA290}"/>
    <hyperlink ref="B21" location="Expenses!A1" display="Production expenses" xr:uid="{F5164C87-E252-4129-BD8E-2CF617BF00E8}"/>
    <hyperlink ref="B22" location="FarmIncome!A1" display="Farm income statistics" xr:uid="{5C79CEAB-6096-465A-B5B2-1FEC18A2FA1F}"/>
    <hyperlink ref="B23" location="ValueAdded!A1" display="Value added to US economy by Missouri Ag sector" xr:uid="{59FD621D-A8A2-4BD4-BB2C-1DD2AF77D444}"/>
    <hyperlink ref="B18" location="Receipts!A1" display="Receipts from farming" xr:uid="{63239F50-203A-4E44-A132-05A18E9693F1}"/>
    <hyperlink ref="B20" location="CropInsurance!A1" display="Crop insurance" xr:uid="{CFDD0954-E8BE-408A-88EA-0AA37B0CA53F}"/>
  </hyperlink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V89"/>
  <sheetViews>
    <sheetView zoomScaleNormal="100" workbookViewId="0">
      <pane xSplit="3" ySplit="2" topLeftCell="D3" activePane="bottomRight" state="frozen"/>
      <selection pane="topRight" activeCell="D1" sqref="D1"/>
      <selection pane="bottomLeft" activeCell="A3" sqref="A3"/>
      <selection pane="bottomRight"/>
    </sheetView>
  </sheetViews>
  <sheetFormatPr defaultColWidth="8.7109375" defaultRowHeight="15" x14ac:dyDescent="0.25"/>
  <cols>
    <col min="1" max="1" width="8.7109375" style="2"/>
    <col min="2" max="2" width="52.140625" style="2" customWidth="1"/>
    <col min="3" max="3" width="16" style="2" bestFit="1" customWidth="1"/>
    <col min="4" max="35" width="11.5703125" style="2" customWidth="1"/>
    <col min="36" max="48" width="10.42578125" style="2" bestFit="1" customWidth="1"/>
    <col min="49" max="16384" width="8.7109375" style="2"/>
  </cols>
  <sheetData>
    <row r="1" spans="1:48" x14ac:dyDescent="0.25">
      <c r="A1" s="67" t="s">
        <v>6</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row>
    <row r="2" spans="1:48" x14ac:dyDescent="0.25">
      <c r="A2" s="1"/>
      <c r="B2" s="15" t="str">
        <f>+TOC!A90&amp;" Crops"</f>
        <v>North Dakota Crops</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x14ac:dyDescent="0.25">
      <c r="A3" s="1"/>
      <c r="B3" s="17"/>
      <c r="C3" s="18"/>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row>
    <row r="4" spans="1:48"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25">
      <c r="A5" s="1"/>
      <c r="B5" s="15" t="str">
        <f>+TOC!A90&amp;" Field Crop Production and Prices"</f>
        <v>North Dakota Field Crop Production and Prices</v>
      </c>
      <c r="C5" s="16"/>
      <c r="D5" s="15">
        <v>1990</v>
      </c>
      <c r="E5" s="15">
        <v>1991</v>
      </c>
      <c r="F5" s="15">
        <v>1992</v>
      </c>
      <c r="G5" s="15">
        <v>1993</v>
      </c>
      <c r="H5" s="15">
        <v>1994</v>
      </c>
      <c r="I5" s="15">
        <v>1995</v>
      </c>
      <c r="J5" s="15">
        <v>1996</v>
      </c>
      <c r="K5" s="15">
        <v>1997</v>
      </c>
      <c r="L5" s="15">
        <v>1998</v>
      </c>
      <c r="M5" s="15">
        <v>1999</v>
      </c>
      <c r="N5" s="15">
        <v>2000</v>
      </c>
      <c r="O5" s="15">
        <v>2001</v>
      </c>
      <c r="P5" s="15">
        <v>2002</v>
      </c>
      <c r="Q5" s="15">
        <v>2003</v>
      </c>
      <c r="R5" s="15">
        <v>2004</v>
      </c>
      <c r="S5" s="15">
        <v>2005</v>
      </c>
      <c r="T5" s="15">
        <v>2006</v>
      </c>
      <c r="U5" s="15">
        <v>2007</v>
      </c>
      <c r="V5" s="15">
        <v>2008</v>
      </c>
      <c r="W5" s="15">
        <v>2009</v>
      </c>
      <c r="X5" s="15">
        <v>2010</v>
      </c>
      <c r="Y5" s="15">
        <v>2011</v>
      </c>
      <c r="Z5" s="15">
        <v>2012</v>
      </c>
      <c r="AA5" s="15">
        <v>2013</v>
      </c>
      <c r="AB5" s="15">
        <v>2014</v>
      </c>
      <c r="AC5" s="15">
        <v>2015</v>
      </c>
      <c r="AD5" s="15">
        <v>2016</v>
      </c>
      <c r="AE5" s="15">
        <v>2017</v>
      </c>
      <c r="AF5" s="15">
        <v>2018</v>
      </c>
      <c r="AG5" s="15">
        <v>2019</v>
      </c>
      <c r="AH5" s="15">
        <v>2020</v>
      </c>
      <c r="AI5" s="15">
        <v>2021</v>
      </c>
      <c r="AJ5" s="15">
        <v>2022</v>
      </c>
      <c r="AK5" s="15">
        <v>2023</v>
      </c>
      <c r="AL5" s="15">
        <v>2024</v>
      </c>
      <c r="AM5" s="15">
        <v>2025</v>
      </c>
      <c r="AN5" s="15">
        <v>2026</v>
      </c>
      <c r="AO5" s="15">
        <v>2027</v>
      </c>
      <c r="AP5" s="15">
        <v>2028</v>
      </c>
      <c r="AQ5" s="15">
        <v>2029</v>
      </c>
      <c r="AR5" s="15">
        <v>2030</v>
      </c>
      <c r="AS5" s="15">
        <v>2031</v>
      </c>
      <c r="AT5" s="15">
        <v>2032</v>
      </c>
      <c r="AU5" s="15">
        <v>2033</v>
      </c>
      <c r="AV5" s="15">
        <v>2034</v>
      </c>
    </row>
    <row r="6" spans="1:48" ht="15.75" thickBot="1" x14ac:dyDescent="0.3">
      <c r="A6" s="1"/>
      <c r="B6" s="19"/>
      <c r="C6" s="20" t="s">
        <v>7</v>
      </c>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row>
    <row r="7" spans="1:48" x14ac:dyDescent="0.25">
      <c r="A7" s="1"/>
      <c r="B7" s="1"/>
      <c r="C7" s="2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row>
    <row r="8" spans="1:48" x14ac:dyDescent="0.25">
      <c r="A8" s="1"/>
      <c r="B8" s="22" t="s">
        <v>222</v>
      </c>
      <c r="C8" s="2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row>
    <row r="9" spans="1:48" x14ac:dyDescent="0.25">
      <c r="A9" s="1"/>
      <c r="B9" s="23" t="s">
        <v>9</v>
      </c>
      <c r="C9" s="21" t="s">
        <v>10</v>
      </c>
      <c r="D9" s="24">
        <v>2600</v>
      </c>
      <c r="E9" s="24">
        <v>2900</v>
      </c>
      <c r="F9" s="24">
        <v>2700</v>
      </c>
      <c r="G9" s="24">
        <v>2900</v>
      </c>
      <c r="H9" s="24">
        <v>2500</v>
      </c>
      <c r="I9" s="24">
        <v>2300</v>
      </c>
      <c r="J9" s="24">
        <v>2650</v>
      </c>
      <c r="K9" s="24">
        <v>2400</v>
      </c>
      <c r="L9" s="24">
        <v>2000</v>
      </c>
      <c r="M9" s="24">
        <v>1350</v>
      </c>
      <c r="N9" s="24">
        <v>1900</v>
      </c>
      <c r="O9" s="24">
        <v>1500</v>
      </c>
      <c r="P9" s="24">
        <v>1600</v>
      </c>
      <c r="Q9" s="24">
        <v>2050</v>
      </c>
      <c r="R9" s="24">
        <v>1600</v>
      </c>
      <c r="S9" s="24">
        <v>1200</v>
      </c>
      <c r="T9" s="24">
        <v>1100</v>
      </c>
      <c r="U9" s="24">
        <v>1470</v>
      </c>
      <c r="V9" s="24">
        <v>1650</v>
      </c>
      <c r="W9" s="24">
        <v>1210</v>
      </c>
      <c r="X9" s="24">
        <v>720</v>
      </c>
      <c r="Y9" s="24">
        <v>400</v>
      </c>
      <c r="Z9" s="24">
        <v>1060</v>
      </c>
      <c r="AA9" s="24">
        <v>760</v>
      </c>
      <c r="AB9" s="24">
        <v>620</v>
      </c>
      <c r="AC9" s="24">
        <v>1080</v>
      </c>
      <c r="AD9" s="24">
        <v>740</v>
      </c>
      <c r="AE9" s="24">
        <v>520</v>
      </c>
      <c r="AF9" s="24">
        <v>470</v>
      </c>
      <c r="AG9" s="24">
        <v>580</v>
      </c>
      <c r="AH9" s="24">
        <v>530</v>
      </c>
      <c r="AI9" s="24">
        <v>580</v>
      </c>
      <c r="AJ9" s="24">
        <v>730</v>
      </c>
      <c r="AK9" s="24">
        <v>690</v>
      </c>
      <c r="AL9" s="24">
        <v>370</v>
      </c>
      <c r="AM9" s="24">
        <v>470</v>
      </c>
      <c r="AN9" s="24">
        <v>393.38479734936288</v>
      </c>
      <c r="AO9" s="24">
        <v>416.77795096731745</v>
      </c>
      <c r="AP9" s="24">
        <v>425.63191177991018</v>
      </c>
      <c r="AQ9" s="24">
        <v>422.78889233194434</v>
      </c>
      <c r="AR9" s="24">
        <v>421.1296577245372</v>
      </c>
      <c r="AS9" s="24">
        <v>420.76709992199051</v>
      </c>
      <c r="AT9" s="24">
        <v>422.55761345855638</v>
      </c>
      <c r="AU9" s="24">
        <v>423.93907437381893</v>
      </c>
      <c r="AV9" s="24">
        <v>426.32836194468439</v>
      </c>
    </row>
    <row r="10" spans="1:48" x14ac:dyDescent="0.25">
      <c r="A10" s="1"/>
      <c r="B10" s="23" t="s">
        <v>11</v>
      </c>
      <c r="C10" s="21" t="s">
        <v>10</v>
      </c>
      <c r="D10" s="24">
        <v>2450</v>
      </c>
      <c r="E10" s="24">
        <v>2830</v>
      </c>
      <c r="F10" s="24">
        <v>2650</v>
      </c>
      <c r="G10" s="24">
        <v>2400</v>
      </c>
      <c r="H10" s="24">
        <v>2400</v>
      </c>
      <c r="I10" s="24">
        <v>2250</v>
      </c>
      <c r="J10" s="24">
        <v>2600</v>
      </c>
      <c r="K10" s="24">
        <v>2250</v>
      </c>
      <c r="L10" s="24">
        <v>1930</v>
      </c>
      <c r="M10" s="24">
        <v>1240</v>
      </c>
      <c r="N10" s="24">
        <v>1770</v>
      </c>
      <c r="O10" s="24">
        <v>1450</v>
      </c>
      <c r="P10" s="24">
        <v>1300</v>
      </c>
      <c r="Q10" s="24">
        <v>1980</v>
      </c>
      <c r="R10" s="24">
        <v>1480</v>
      </c>
      <c r="S10" s="24">
        <v>1060</v>
      </c>
      <c r="T10" s="24">
        <v>995</v>
      </c>
      <c r="U10" s="24">
        <v>1390</v>
      </c>
      <c r="V10" s="24">
        <v>1540</v>
      </c>
      <c r="W10" s="24">
        <v>1130</v>
      </c>
      <c r="X10" s="24">
        <v>670</v>
      </c>
      <c r="Y10" s="24">
        <v>350</v>
      </c>
      <c r="Z10" s="24">
        <v>1010</v>
      </c>
      <c r="AA10" s="24">
        <v>720</v>
      </c>
      <c r="AB10" s="24">
        <v>535</v>
      </c>
      <c r="AC10" s="24">
        <v>1050</v>
      </c>
      <c r="AD10" s="24">
        <v>640</v>
      </c>
      <c r="AE10" s="24">
        <v>400</v>
      </c>
      <c r="AF10" s="24">
        <v>385</v>
      </c>
      <c r="AG10" s="24">
        <v>445</v>
      </c>
      <c r="AH10" s="24">
        <v>460</v>
      </c>
      <c r="AI10" s="24">
        <v>430</v>
      </c>
      <c r="AJ10" s="24">
        <v>650</v>
      </c>
      <c r="AK10" s="24">
        <v>570</v>
      </c>
      <c r="AL10" s="24">
        <v>285</v>
      </c>
      <c r="AM10" s="24">
        <v>360</v>
      </c>
      <c r="AN10" s="24">
        <v>317.20215115145862</v>
      </c>
      <c r="AO10" s="24">
        <v>336.06500194180239</v>
      </c>
      <c r="AP10" s="24">
        <v>343.20431026361024</v>
      </c>
      <c r="AQ10" s="24">
        <v>340.91186813914641</v>
      </c>
      <c r="AR10" s="24">
        <v>339.57395988836993</v>
      </c>
      <c r="AS10" s="24">
        <v>339.28161473971062</v>
      </c>
      <c r="AT10" s="24">
        <v>340.72537861305813</v>
      </c>
      <c r="AU10" s="24">
        <v>341.83930665075513</v>
      </c>
      <c r="AV10" s="24">
        <v>343.76588637508189</v>
      </c>
    </row>
    <row r="11" spans="1:48" x14ac:dyDescent="0.25">
      <c r="A11" s="1"/>
      <c r="B11" s="23" t="s">
        <v>12</v>
      </c>
      <c r="C11" s="21" t="s">
        <v>13</v>
      </c>
      <c r="D11" s="24">
        <v>53</v>
      </c>
      <c r="E11" s="24">
        <v>49</v>
      </c>
      <c r="F11" s="24">
        <v>65</v>
      </c>
      <c r="G11" s="24">
        <v>49</v>
      </c>
      <c r="H11" s="24">
        <v>55</v>
      </c>
      <c r="I11" s="24">
        <v>45</v>
      </c>
      <c r="J11" s="24">
        <v>55</v>
      </c>
      <c r="K11" s="24">
        <v>45</v>
      </c>
      <c r="L11" s="24">
        <v>55</v>
      </c>
      <c r="M11" s="24">
        <v>48</v>
      </c>
      <c r="N11" s="24">
        <v>55</v>
      </c>
      <c r="O11" s="24">
        <v>55</v>
      </c>
      <c r="P11" s="24">
        <v>45</v>
      </c>
      <c r="Q11" s="24">
        <v>60</v>
      </c>
      <c r="R11" s="24">
        <v>62</v>
      </c>
      <c r="S11" s="24">
        <v>54</v>
      </c>
      <c r="T11" s="24">
        <v>49</v>
      </c>
      <c r="U11" s="24">
        <v>56</v>
      </c>
      <c r="V11" s="24">
        <v>56</v>
      </c>
      <c r="W11" s="24">
        <v>70</v>
      </c>
      <c r="X11" s="24">
        <v>65</v>
      </c>
      <c r="Y11" s="24">
        <v>47</v>
      </c>
      <c r="Z11" s="24">
        <v>60</v>
      </c>
      <c r="AA11" s="24">
        <v>64</v>
      </c>
      <c r="AB11" s="24">
        <v>67</v>
      </c>
      <c r="AC11" s="24">
        <v>64</v>
      </c>
      <c r="AD11" s="24">
        <v>67</v>
      </c>
      <c r="AE11" s="24">
        <v>65</v>
      </c>
      <c r="AF11" s="24">
        <v>74</v>
      </c>
      <c r="AG11" s="24">
        <v>72</v>
      </c>
      <c r="AH11" s="24">
        <v>63</v>
      </c>
      <c r="AI11" s="24">
        <v>51</v>
      </c>
      <c r="AJ11" s="24">
        <v>73</v>
      </c>
      <c r="AK11" s="24">
        <v>71</v>
      </c>
      <c r="AL11" s="24">
        <v>74</v>
      </c>
      <c r="AM11" s="24">
        <v>74</v>
      </c>
      <c r="AN11" s="24">
        <v>73.980268976814799</v>
      </c>
      <c r="AO11" s="24">
        <v>74.74232100509181</v>
      </c>
      <c r="AP11" s="24">
        <v>75.52142617720277</v>
      </c>
      <c r="AQ11" s="24">
        <v>76.235556859483793</v>
      </c>
      <c r="AR11" s="24">
        <v>76.960904080028584</v>
      </c>
      <c r="AS11" s="24">
        <v>77.67001679855467</v>
      </c>
      <c r="AT11" s="24">
        <v>78.455395047827821</v>
      </c>
      <c r="AU11" s="24">
        <v>79.105345528684012</v>
      </c>
      <c r="AV11" s="24">
        <v>79.757608454687357</v>
      </c>
    </row>
    <row r="12" spans="1:48" x14ac:dyDescent="0.25">
      <c r="A12" s="1"/>
      <c r="B12" s="23" t="s">
        <v>14</v>
      </c>
      <c r="C12" s="21" t="s">
        <v>15</v>
      </c>
      <c r="D12" s="24">
        <v>129850</v>
      </c>
      <c r="E12" s="24">
        <v>138670</v>
      </c>
      <c r="F12" s="24">
        <v>172250</v>
      </c>
      <c r="G12" s="24">
        <v>117600</v>
      </c>
      <c r="H12" s="24">
        <v>132000</v>
      </c>
      <c r="I12" s="24">
        <v>101250</v>
      </c>
      <c r="J12" s="24">
        <v>143000</v>
      </c>
      <c r="K12" s="24">
        <v>101250</v>
      </c>
      <c r="L12" s="24">
        <v>106150</v>
      </c>
      <c r="M12" s="24">
        <v>59520</v>
      </c>
      <c r="N12" s="24">
        <v>97350</v>
      </c>
      <c r="O12" s="24">
        <v>79750</v>
      </c>
      <c r="P12" s="24">
        <v>58500</v>
      </c>
      <c r="Q12" s="24">
        <v>118800</v>
      </c>
      <c r="R12" s="24">
        <v>91760</v>
      </c>
      <c r="S12" s="24">
        <v>57240</v>
      </c>
      <c r="T12" s="24">
        <v>48755</v>
      </c>
      <c r="U12" s="24">
        <v>77840</v>
      </c>
      <c r="V12" s="24">
        <v>86240</v>
      </c>
      <c r="W12" s="24">
        <v>79100</v>
      </c>
      <c r="X12" s="24">
        <v>43550</v>
      </c>
      <c r="Y12" s="24">
        <v>16450</v>
      </c>
      <c r="Z12" s="24">
        <v>60600</v>
      </c>
      <c r="AA12" s="24">
        <v>46080</v>
      </c>
      <c r="AB12" s="24">
        <v>35845</v>
      </c>
      <c r="AC12" s="24">
        <v>67200</v>
      </c>
      <c r="AD12" s="24">
        <v>42880</v>
      </c>
      <c r="AE12" s="24">
        <v>26000</v>
      </c>
      <c r="AF12" s="24">
        <v>28490</v>
      </c>
      <c r="AG12" s="24">
        <v>32040</v>
      </c>
      <c r="AH12" s="24">
        <v>28980</v>
      </c>
      <c r="AI12" s="24">
        <v>21930</v>
      </c>
      <c r="AJ12" s="24">
        <v>47450</v>
      </c>
      <c r="AK12" s="24">
        <v>40470</v>
      </c>
      <c r="AL12" s="24">
        <v>21090</v>
      </c>
      <c r="AM12" s="24">
        <v>26640</v>
      </c>
      <c r="AN12" s="24">
        <v>23466.700462598656</v>
      </c>
      <c r="AO12" s="24">
        <v>25118.278254780991</v>
      </c>
      <c r="AP12" s="24">
        <v>25919.278982361087</v>
      </c>
      <c r="AQ12" s="24">
        <v>25989.606108749595</v>
      </c>
      <c r="AR12" s="24">
        <v>26133.91895636863</v>
      </c>
      <c r="AS12" s="24">
        <v>26352.00871763871</v>
      </c>
      <c r="AT12" s="24">
        <v>26731.744183395447</v>
      </c>
      <c r="AU12" s="24">
        <v>27041.316469471865</v>
      </c>
      <c r="AV12" s="24">
        <v>27417.944967244199</v>
      </c>
    </row>
    <row r="13" spans="1:48" x14ac:dyDescent="0.25">
      <c r="A13" s="1"/>
      <c r="B13" s="23" t="s">
        <v>16</v>
      </c>
      <c r="C13" s="21" t="s">
        <v>17</v>
      </c>
      <c r="D13" s="25">
        <v>1.88</v>
      </c>
      <c r="E13" s="25">
        <v>1.77</v>
      </c>
      <c r="F13" s="25">
        <v>1.74</v>
      </c>
      <c r="G13" s="25">
        <v>1.69</v>
      </c>
      <c r="H13" s="25">
        <v>1.87</v>
      </c>
      <c r="I13" s="25">
        <v>2.92</v>
      </c>
      <c r="J13" s="25">
        <v>2.42</v>
      </c>
      <c r="K13" s="25">
        <v>1.96</v>
      </c>
      <c r="L13" s="25">
        <v>1.67</v>
      </c>
      <c r="M13" s="25">
        <v>1.91</v>
      </c>
      <c r="N13" s="25">
        <v>1.63</v>
      </c>
      <c r="O13" s="25">
        <v>1.71</v>
      </c>
      <c r="P13" s="25">
        <v>2.56</v>
      </c>
      <c r="Q13" s="25">
        <v>2.59</v>
      </c>
      <c r="R13" s="25">
        <v>2.12</v>
      </c>
      <c r="S13" s="25">
        <v>1.99</v>
      </c>
      <c r="T13" s="25">
        <v>2.65</v>
      </c>
      <c r="U13" s="25">
        <v>3.91</v>
      </c>
      <c r="V13" s="25">
        <v>5.18</v>
      </c>
      <c r="W13" s="25">
        <v>3.85</v>
      </c>
      <c r="X13" s="25">
        <v>3.74</v>
      </c>
      <c r="Y13" s="25">
        <v>5.42</v>
      </c>
      <c r="Z13" s="25">
        <v>6.56</v>
      </c>
      <c r="AA13" s="25">
        <v>6.09</v>
      </c>
      <c r="AB13" s="25">
        <v>5.3</v>
      </c>
      <c r="AC13" s="25">
        <v>4.88</v>
      </c>
      <c r="AD13" s="25">
        <v>4.47</v>
      </c>
      <c r="AE13" s="25">
        <v>4.3099999999999996</v>
      </c>
      <c r="AF13" s="25">
        <v>4.24</v>
      </c>
      <c r="AG13" s="25">
        <v>4.16</v>
      </c>
      <c r="AH13" s="25">
        <v>4.5599999999999996</v>
      </c>
      <c r="AI13" s="25">
        <v>5.38</v>
      </c>
      <c r="AJ13" s="25">
        <v>7.41</v>
      </c>
      <c r="AK13" s="25">
        <v>6.67</v>
      </c>
      <c r="AL13" s="25">
        <v>5.8</v>
      </c>
      <c r="AM13" s="25">
        <v>5.0668197161164725</v>
      </c>
      <c r="AN13" s="25">
        <v>5.2512478467783055</v>
      </c>
      <c r="AO13" s="25">
        <v>5.4436701831104202</v>
      </c>
      <c r="AP13" s="25">
        <v>5.4304946300112533</v>
      </c>
      <c r="AQ13" s="25">
        <v>5.3716627330674758</v>
      </c>
      <c r="AR13" s="25">
        <v>5.3204044686109295</v>
      </c>
      <c r="AS13" s="25">
        <v>5.2979290288278662</v>
      </c>
      <c r="AT13" s="25">
        <v>5.3002705133145582</v>
      </c>
      <c r="AU13" s="25">
        <v>5.2927053354969331</v>
      </c>
      <c r="AV13" s="25">
        <v>5.27023004506988</v>
      </c>
    </row>
    <row r="14" spans="1:48" x14ac:dyDescent="0.25">
      <c r="A14" s="1"/>
      <c r="B14" s="23"/>
      <c r="C14" s="2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row>
    <row r="15" spans="1:48" x14ac:dyDescent="0.25">
      <c r="A15" s="1"/>
      <c r="B15" s="22" t="s">
        <v>223</v>
      </c>
      <c r="C15" s="2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row>
    <row r="16" spans="1:48" x14ac:dyDescent="0.25">
      <c r="A16" s="1"/>
      <c r="B16" s="23" t="s">
        <v>9</v>
      </c>
      <c r="C16" s="21" t="s">
        <v>10</v>
      </c>
      <c r="D16" s="24">
        <v>0</v>
      </c>
      <c r="E16" s="24">
        <v>18</v>
      </c>
      <c r="F16" s="24">
        <v>23</v>
      </c>
      <c r="G16" s="24">
        <v>48</v>
      </c>
      <c r="H16" s="24">
        <v>130</v>
      </c>
      <c r="I16" s="24">
        <v>215</v>
      </c>
      <c r="J16" s="24">
        <v>220</v>
      </c>
      <c r="K16" s="24">
        <v>460</v>
      </c>
      <c r="L16" s="24">
        <v>800</v>
      </c>
      <c r="M16" s="24">
        <v>855</v>
      </c>
      <c r="N16" s="24">
        <v>1270</v>
      </c>
      <c r="O16" s="24">
        <v>1300</v>
      </c>
      <c r="P16" s="24">
        <v>1300</v>
      </c>
      <c r="Q16" s="24">
        <v>970</v>
      </c>
      <c r="R16" s="24">
        <v>780</v>
      </c>
      <c r="S16" s="24">
        <v>1040</v>
      </c>
      <c r="T16" s="24">
        <v>940</v>
      </c>
      <c r="U16" s="24">
        <v>1080</v>
      </c>
      <c r="V16" s="24">
        <v>910</v>
      </c>
      <c r="W16" s="24">
        <v>730</v>
      </c>
      <c r="X16" s="24">
        <v>1280</v>
      </c>
      <c r="Y16" s="24">
        <v>860</v>
      </c>
      <c r="Z16" s="24">
        <v>1460</v>
      </c>
      <c r="AA16" s="24">
        <v>920</v>
      </c>
      <c r="AB16" s="24">
        <v>1200</v>
      </c>
      <c r="AC16" s="24">
        <v>1410</v>
      </c>
      <c r="AD16" s="24">
        <v>1460</v>
      </c>
      <c r="AE16" s="24">
        <v>1590</v>
      </c>
      <c r="AF16" s="24">
        <v>1590</v>
      </c>
      <c r="AG16" s="24">
        <v>1700</v>
      </c>
      <c r="AH16" s="24">
        <v>1520</v>
      </c>
      <c r="AI16" s="24">
        <v>1750</v>
      </c>
      <c r="AJ16" s="24">
        <v>1800</v>
      </c>
      <c r="AK16" s="24">
        <v>1930</v>
      </c>
      <c r="AL16" s="24">
        <v>2140</v>
      </c>
      <c r="AM16" s="24">
        <v>1850</v>
      </c>
      <c r="AN16" s="24">
        <v>1935.0654803407785</v>
      </c>
      <c r="AO16" s="24">
        <v>1956.5292214461081</v>
      </c>
      <c r="AP16" s="24">
        <v>1986.4651593757646</v>
      </c>
      <c r="AQ16" s="24">
        <v>2012.0307403668592</v>
      </c>
      <c r="AR16" s="24">
        <v>2035.1871277944495</v>
      </c>
      <c r="AS16" s="24">
        <v>2059.9628120170228</v>
      </c>
      <c r="AT16" s="24">
        <v>2079.0572520498054</v>
      </c>
      <c r="AU16" s="24">
        <v>2096.681122107866</v>
      </c>
      <c r="AV16" s="24">
        <v>2114.8404512331517</v>
      </c>
    </row>
    <row r="17" spans="1:48" x14ac:dyDescent="0.25">
      <c r="A17" s="1"/>
      <c r="B17" s="23" t="s">
        <v>11</v>
      </c>
      <c r="C17" s="21" t="s">
        <v>10</v>
      </c>
      <c r="D17" s="24">
        <v>0</v>
      </c>
      <c r="E17" s="24">
        <v>17.5</v>
      </c>
      <c r="F17" s="24">
        <v>21.4</v>
      </c>
      <c r="G17" s="24">
        <v>46.5</v>
      </c>
      <c r="H17" s="24">
        <v>126</v>
      </c>
      <c r="I17" s="24">
        <v>211</v>
      </c>
      <c r="J17" s="24">
        <v>217</v>
      </c>
      <c r="K17" s="24">
        <v>430</v>
      </c>
      <c r="L17" s="24">
        <v>775</v>
      </c>
      <c r="M17" s="24">
        <v>835</v>
      </c>
      <c r="N17" s="24">
        <v>1250</v>
      </c>
      <c r="O17" s="24">
        <v>1285</v>
      </c>
      <c r="P17" s="24">
        <v>1160</v>
      </c>
      <c r="Q17" s="24">
        <v>960</v>
      </c>
      <c r="R17" s="24">
        <v>750</v>
      </c>
      <c r="S17" s="24">
        <v>1015</v>
      </c>
      <c r="T17" s="24">
        <v>935</v>
      </c>
      <c r="U17" s="24">
        <v>1070</v>
      </c>
      <c r="V17" s="24">
        <v>895</v>
      </c>
      <c r="W17" s="24">
        <v>725</v>
      </c>
      <c r="X17" s="24">
        <v>1270</v>
      </c>
      <c r="Y17" s="24">
        <v>850</v>
      </c>
      <c r="Z17" s="24">
        <v>1455</v>
      </c>
      <c r="AA17" s="24">
        <v>915</v>
      </c>
      <c r="AB17" s="24">
        <v>1190</v>
      </c>
      <c r="AC17" s="24">
        <v>1400</v>
      </c>
      <c r="AD17" s="24">
        <v>1450</v>
      </c>
      <c r="AE17" s="24">
        <v>1560</v>
      </c>
      <c r="AF17" s="24">
        <v>1580</v>
      </c>
      <c r="AG17" s="24">
        <v>1610</v>
      </c>
      <c r="AH17" s="24">
        <v>1505</v>
      </c>
      <c r="AI17" s="24">
        <v>1720</v>
      </c>
      <c r="AJ17" s="24">
        <v>1785</v>
      </c>
      <c r="AK17" s="24">
        <v>1915</v>
      </c>
      <c r="AL17" s="24">
        <v>2120</v>
      </c>
      <c r="AM17" s="24">
        <v>1830</v>
      </c>
      <c r="AN17" s="24">
        <v>1913.5401793861281</v>
      </c>
      <c r="AO17" s="24">
        <v>1934.7651623766565</v>
      </c>
      <c r="AP17" s="24">
        <v>1964.3680986415968</v>
      </c>
      <c r="AQ17" s="24">
        <v>1989.649292756973</v>
      </c>
      <c r="AR17" s="24">
        <v>2012.5480932076537</v>
      </c>
      <c r="AS17" s="24">
        <v>2037.048177257589</v>
      </c>
      <c r="AT17" s="24">
        <v>2055.930214504016</v>
      </c>
      <c r="AU17" s="24">
        <v>2073.358040012884</v>
      </c>
      <c r="AV17" s="24">
        <v>2091.3153680965606</v>
      </c>
    </row>
    <row r="18" spans="1:48" x14ac:dyDescent="0.25">
      <c r="A18" s="1"/>
      <c r="B18" s="23" t="s">
        <v>12</v>
      </c>
      <c r="C18" s="21" t="s">
        <v>228</v>
      </c>
      <c r="D18" s="24">
        <v>0</v>
      </c>
      <c r="E18" s="24">
        <v>1400</v>
      </c>
      <c r="F18" s="24">
        <v>1530</v>
      </c>
      <c r="G18" s="24">
        <v>1230</v>
      </c>
      <c r="H18" s="24">
        <v>1400</v>
      </c>
      <c r="I18" s="24">
        <v>1220</v>
      </c>
      <c r="J18" s="24">
        <v>1380</v>
      </c>
      <c r="K18" s="24">
        <v>1180</v>
      </c>
      <c r="L18" s="24">
        <v>1480</v>
      </c>
      <c r="M18" s="24">
        <v>1300</v>
      </c>
      <c r="N18" s="24">
        <v>1320</v>
      </c>
      <c r="O18" s="24">
        <v>1400</v>
      </c>
      <c r="P18" s="24">
        <v>1210</v>
      </c>
      <c r="Q18" s="24">
        <v>1410</v>
      </c>
      <c r="R18" s="24">
        <v>1630</v>
      </c>
      <c r="S18" s="24">
        <v>1440</v>
      </c>
      <c r="T18" s="24">
        <v>1370</v>
      </c>
      <c r="U18" s="24">
        <v>1230</v>
      </c>
      <c r="V18" s="24">
        <v>1460</v>
      </c>
      <c r="W18" s="24">
        <v>1840</v>
      </c>
      <c r="X18" s="24">
        <v>1720</v>
      </c>
      <c r="Y18" s="24">
        <v>1500</v>
      </c>
      <c r="Z18" s="24">
        <v>1380</v>
      </c>
      <c r="AA18" s="24">
        <v>1820</v>
      </c>
      <c r="AB18" s="24">
        <v>1800</v>
      </c>
      <c r="AC18" s="24">
        <v>1780</v>
      </c>
      <c r="AD18" s="24">
        <v>1840</v>
      </c>
      <c r="AE18" s="24">
        <v>1600</v>
      </c>
      <c r="AF18" s="24">
        <v>1960</v>
      </c>
      <c r="AG18" s="24">
        <v>1800</v>
      </c>
      <c r="AH18" s="24">
        <v>1970</v>
      </c>
      <c r="AI18" s="24">
        <v>1340</v>
      </c>
      <c r="AJ18" s="24">
        <v>1820</v>
      </c>
      <c r="AK18" s="24">
        <v>1810</v>
      </c>
      <c r="AL18" s="24">
        <v>1850</v>
      </c>
      <c r="AM18" s="24">
        <v>1935.2726231718748</v>
      </c>
      <c r="AN18" s="24">
        <v>1958.1915767247615</v>
      </c>
      <c r="AO18" s="24">
        <v>1977.2249417553699</v>
      </c>
      <c r="AP18" s="24">
        <v>1997.8405981852013</v>
      </c>
      <c r="AQ18" s="24">
        <v>2015.0420650234321</v>
      </c>
      <c r="AR18" s="24">
        <v>2033.9738314606261</v>
      </c>
      <c r="AS18" s="24">
        <v>2049.603476025382</v>
      </c>
      <c r="AT18" s="24">
        <v>2062.2928296141808</v>
      </c>
      <c r="AU18" s="24">
        <v>2077.2369984873412</v>
      </c>
      <c r="AV18" s="24">
        <v>2094.2571070652648</v>
      </c>
    </row>
    <row r="19" spans="1:48" x14ac:dyDescent="0.25">
      <c r="A19" s="1"/>
      <c r="B19" s="23" t="s">
        <v>14</v>
      </c>
      <c r="C19" s="21" t="s">
        <v>229</v>
      </c>
      <c r="D19" s="24">
        <v>0</v>
      </c>
      <c r="E19" s="24">
        <v>24500</v>
      </c>
      <c r="F19" s="24">
        <v>32742</v>
      </c>
      <c r="G19" s="24">
        <v>57195</v>
      </c>
      <c r="H19" s="24">
        <v>176400</v>
      </c>
      <c r="I19" s="24">
        <v>257420</v>
      </c>
      <c r="J19" s="24">
        <v>299460</v>
      </c>
      <c r="K19" s="24">
        <v>507400</v>
      </c>
      <c r="L19" s="24">
        <v>1147000</v>
      </c>
      <c r="M19" s="24">
        <v>1085500</v>
      </c>
      <c r="N19" s="24">
        <v>1650000</v>
      </c>
      <c r="O19" s="24">
        <v>1799000</v>
      </c>
      <c r="P19" s="24">
        <v>1403600</v>
      </c>
      <c r="Q19" s="24">
        <v>1353600</v>
      </c>
      <c r="R19" s="24">
        <v>1222500</v>
      </c>
      <c r="S19" s="24">
        <v>1461600</v>
      </c>
      <c r="T19" s="24">
        <v>1280950</v>
      </c>
      <c r="U19" s="24">
        <v>1316100</v>
      </c>
      <c r="V19" s="24">
        <v>1306700</v>
      </c>
      <c r="W19" s="24">
        <v>1334000</v>
      </c>
      <c r="X19" s="24">
        <v>2184400</v>
      </c>
      <c r="Y19" s="24">
        <v>1275000</v>
      </c>
      <c r="Z19" s="24">
        <v>2007900</v>
      </c>
      <c r="AA19" s="24">
        <v>1665300</v>
      </c>
      <c r="AB19" s="24">
        <v>2142000</v>
      </c>
      <c r="AC19" s="24">
        <v>2492000</v>
      </c>
      <c r="AD19" s="24">
        <v>2668000</v>
      </c>
      <c r="AE19" s="24">
        <v>2496000</v>
      </c>
      <c r="AF19" s="24">
        <v>3096800</v>
      </c>
      <c r="AG19" s="24">
        <v>2898000</v>
      </c>
      <c r="AH19" s="24">
        <v>2964850</v>
      </c>
      <c r="AI19" s="24">
        <v>2304800</v>
      </c>
      <c r="AJ19" s="24">
        <v>3248700</v>
      </c>
      <c r="AK19" s="24">
        <v>3466150</v>
      </c>
      <c r="AL19" s="24">
        <v>3922000</v>
      </c>
      <c r="AM19" s="24">
        <v>3541548.9004240702</v>
      </c>
      <c r="AN19" s="24">
        <v>3747078.2610245566</v>
      </c>
      <c r="AO19" s="24">
        <v>3825465.9357125298</v>
      </c>
      <c r="AP19" s="24">
        <v>3924494.3374166144</v>
      </c>
      <c r="AQ19" s="24">
        <v>4009227.0197728802</v>
      </c>
      <c r="AR19" s="24">
        <v>4093470.1563621694</v>
      </c>
      <c r="AS19" s="24">
        <v>4175141.0251966105</v>
      </c>
      <c r="AT19" s="24">
        <v>4239930.1398084648</v>
      </c>
      <c r="AU19" s="24">
        <v>4306856.0321220672</v>
      </c>
      <c r="AV19" s="24">
        <v>4379752.0730198501</v>
      </c>
    </row>
    <row r="20" spans="1:48" x14ac:dyDescent="0.25">
      <c r="A20" s="1"/>
      <c r="B20" s="23" t="s">
        <v>16</v>
      </c>
      <c r="C20" s="21" t="s">
        <v>177</v>
      </c>
      <c r="D20" s="25">
        <v>0</v>
      </c>
      <c r="E20" s="25">
        <v>9</v>
      </c>
      <c r="F20" s="25">
        <v>9.0500000000000007</v>
      </c>
      <c r="G20" s="25">
        <v>9.0500000000000007</v>
      </c>
      <c r="H20" s="25">
        <v>10.5</v>
      </c>
      <c r="I20" s="25">
        <v>11</v>
      </c>
      <c r="J20" s="25">
        <v>12.9</v>
      </c>
      <c r="K20" s="25">
        <v>11.1</v>
      </c>
      <c r="L20" s="25">
        <v>10.199999999999999</v>
      </c>
      <c r="M20" s="25">
        <v>7.5</v>
      </c>
      <c r="N20" s="25">
        <v>6.55</v>
      </c>
      <c r="O20" s="25">
        <v>8.8000000000000007</v>
      </c>
      <c r="P20" s="25">
        <v>10.6</v>
      </c>
      <c r="Q20" s="25">
        <v>10.6</v>
      </c>
      <c r="R20" s="25">
        <v>10.7</v>
      </c>
      <c r="S20" s="25">
        <v>9.64</v>
      </c>
      <c r="T20" s="25">
        <v>11.9</v>
      </c>
      <c r="U20" s="25">
        <v>18.3</v>
      </c>
      <c r="V20" s="25">
        <v>18.7</v>
      </c>
      <c r="W20" s="25">
        <v>16.100000000000001</v>
      </c>
      <c r="X20" s="25">
        <v>19.3</v>
      </c>
      <c r="Y20" s="25">
        <v>24</v>
      </c>
      <c r="Z20" s="25">
        <v>26.5</v>
      </c>
      <c r="AA20" s="25">
        <v>20.6</v>
      </c>
      <c r="AB20" s="25">
        <v>16.899999999999999</v>
      </c>
      <c r="AC20" s="25">
        <v>15.6</v>
      </c>
      <c r="AD20" s="25">
        <v>16.8</v>
      </c>
      <c r="AE20" s="25">
        <v>17.600000000000001</v>
      </c>
      <c r="AF20" s="25">
        <v>15.8</v>
      </c>
      <c r="AG20" s="25">
        <v>14.8</v>
      </c>
      <c r="AH20" s="25">
        <v>18.5</v>
      </c>
      <c r="AI20" s="25">
        <v>33.4</v>
      </c>
      <c r="AJ20" s="25">
        <v>29.9</v>
      </c>
      <c r="AK20" s="25">
        <v>24.4</v>
      </c>
      <c r="AL20" s="25">
        <v>20.3</v>
      </c>
      <c r="AM20" s="25">
        <v>21.03930693652346</v>
      </c>
      <c r="AN20" s="25">
        <v>21.790310448560948</v>
      </c>
      <c r="AO20" s="25">
        <v>21.976654088180357</v>
      </c>
      <c r="AP20" s="25">
        <v>22.037476954919985</v>
      </c>
      <c r="AQ20" s="25">
        <v>21.75315467606362</v>
      </c>
      <c r="AR20" s="25">
        <v>21.546884720022419</v>
      </c>
      <c r="AS20" s="25">
        <v>21.45067016787263</v>
      </c>
      <c r="AT20" s="25">
        <v>21.267763333053814</v>
      </c>
      <c r="AU20" s="25">
        <v>21.093521460073088</v>
      </c>
      <c r="AV20" s="25">
        <v>20.818895291712177</v>
      </c>
    </row>
    <row r="21" spans="1:48" x14ac:dyDescent="0.25">
      <c r="A21" s="1"/>
      <c r="B21" s="23"/>
      <c r="C21" s="2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row>
    <row r="22" spans="1:48" x14ac:dyDescent="0.25">
      <c r="A22" s="1"/>
      <c r="B22" s="22" t="s">
        <v>8</v>
      </c>
      <c r="C22" s="2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row>
    <row r="23" spans="1:48" x14ac:dyDescent="0.25">
      <c r="A23" s="1"/>
      <c r="B23" s="23" t="s">
        <v>237</v>
      </c>
      <c r="C23" s="21" t="s">
        <v>10</v>
      </c>
      <c r="D23" s="24">
        <v>850</v>
      </c>
      <c r="E23" s="24">
        <v>930</v>
      </c>
      <c r="F23" s="24">
        <v>1000</v>
      </c>
      <c r="G23" s="24">
        <v>780</v>
      </c>
      <c r="H23" s="24">
        <v>770</v>
      </c>
      <c r="I23" s="24">
        <v>700</v>
      </c>
      <c r="J23" s="24">
        <v>750</v>
      </c>
      <c r="K23" s="24">
        <v>780</v>
      </c>
      <c r="L23" s="24">
        <v>970</v>
      </c>
      <c r="M23" s="24">
        <v>800</v>
      </c>
      <c r="N23" s="24">
        <v>1080</v>
      </c>
      <c r="O23" s="24">
        <v>880</v>
      </c>
      <c r="P23" s="24">
        <v>1230</v>
      </c>
      <c r="Q23" s="24">
        <v>1450</v>
      </c>
      <c r="R23" s="24">
        <v>1800</v>
      </c>
      <c r="S23" s="24">
        <v>1410</v>
      </c>
      <c r="T23" s="24">
        <v>1690</v>
      </c>
      <c r="U23" s="24">
        <v>2560</v>
      </c>
      <c r="V23" s="24">
        <v>2550</v>
      </c>
      <c r="W23" s="24">
        <v>1950</v>
      </c>
      <c r="X23" s="24">
        <v>2050</v>
      </c>
      <c r="Y23" s="24">
        <v>2230</v>
      </c>
      <c r="Z23" s="24">
        <v>3640</v>
      </c>
      <c r="AA23" s="24">
        <v>3850</v>
      </c>
      <c r="AB23" s="24">
        <v>2800</v>
      </c>
      <c r="AC23" s="24">
        <v>2750</v>
      </c>
      <c r="AD23" s="24">
        <v>3450</v>
      </c>
      <c r="AE23" s="24">
        <v>3420</v>
      </c>
      <c r="AF23" s="24">
        <v>3150</v>
      </c>
      <c r="AG23" s="24">
        <v>3500</v>
      </c>
      <c r="AH23" s="24">
        <v>1950</v>
      </c>
      <c r="AI23" s="24">
        <v>4100</v>
      </c>
      <c r="AJ23" s="24">
        <v>2950</v>
      </c>
      <c r="AK23" s="24">
        <v>4050</v>
      </c>
      <c r="AL23" s="24">
        <v>3950</v>
      </c>
      <c r="AM23" s="24">
        <v>4700</v>
      </c>
      <c r="AN23" s="24">
        <v>4316.8399347102049</v>
      </c>
      <c r="AO23" s="24">
        <v>4352.9445686285544</v>
      </c>
      <c r="AP23" s="24">
        <v>4369.3641032085015</v>
      </c>
      <c r="AQ23" s="24">
        <v>4369.7338307264854</v>
      </c>
      <c r="AR23" s="24">
        <v>4378.9579509085597</v>
      </c>
      <c r="AS23" s="24">
        <v>4389.2519813283507</v>
      </c>
      <c r="AT23" s="24">
        <v>4406.2853639192263</v>
      </c>
      <c r="AU23" s="24">
        <v>4418.8267182243299</v>
      </c>
      <c r="AV23" s="24">
        <v>4424.1851039972171</v>
      </c>
    </row>
    <row r="24" spans="1:48" x14ac:dyDescent="0.25">
      <c r="A24" s="1"/>
      <c r="B24" s="23" t="s">
        <v>238</v>
      </c>
      <c r="C24" s="21" t="s">
        <v>10</v>
      </c>
      <c r="D24" s="24">
        <v>460</v>
      </c>
      <c r="E24" s="24">
        <v>570</v>
      </c>
      <c r="F24" s="24">
        <v>580</v>
      </c>
      <c r="G24" s="24">
        <v>365</v>
      </c>
      <c r="H24" s="24">
        <v>520</v>
      </c>
      <c r="I24" s="24">
        <v>510</v>
      </c>
      <c r="J24" s="24">
        <v>600</v>
      </c>
      <c r="K24" s="24">
        <v>590</v>
      </c>
      <c r="L24" s="24">
        <v>825</v>
      </c>
      <c r="M24" s="24">
        <v>655</v>
      </c>
      <c r="N24" s="24">
        <v>930</v>
      </c>
      <c r="O24" s="24">
        <v>705</v>
      </c>
      <c r="P24" s="24">
        <v>995</v>
      </c>
      <c r="Q24" s="24">
        <v>1170</v>
      </c>
      <c r="R24" s="24">
        <v>1150</v>
      </c>
      <c r="S24" s="24">
        <v>1200</v>
      </c>
      <c r="T24" s="24">
        <v>1400</v>
      </c>
      <c r="U24" s="24">
        <v>2350</v>
      </c>
      <c r="V24" s="24">
        <v>2300</v>
      </c>
      <c r="W24" s="24">
        <v>1740</v>
      </c>
      <c r="X24" s="24">
        <v>1880</v>
      </c>
      <c r="Y24" s="24">
        <v>2060</v>
      </c>
      <c r="Z24" s="24">
        <v>3460</v>
      </c>
      <c r="AA24" s="24">
        <v>3600</v>
      </c>
      <c r="AB24" s="24">
        <v>2530</v>
      </c>
      <c r="AC24" s="24">
        <v>2560</v>
      </c>
      <c r="AD24" s="24">
        <v>3270</v>
      </c>
      <c r="AE24" s="24">
        <v>3230</v>
      </c>
      <c r="AF24" s="24">
        <v>2930</v>
      </c>
      <c r="AG24" s="24">
        <v>3130</v>
      </c>
      <c r="AH24" s="24">
        <v>1780</v>
      </c>
      <c r="AI24" s="24">
        <v>3630</v>
      </c>
      <c r="AJ24" s="24">
        <v>2650</v>
      </c>
      <c r="AK24" s="24">
        <v>3800</v>
      </c>
      <c r="AL24" s="24">
        <v>3640</v>
      </c>
      <c r="AM24" s="24">
        <v>4362.826086956522</v>
      </c>
      <c r="AN24" s="24">
        <v>3938.4170175755971</v>
      </c>
      <c r="AO24" s="24">
        <v>3969.952286261484</v>
      </c>
      <c r="AP24" s="24">
        <v>3984.2937806176337</v>
      </c>
      <c r="AQ24" s="24">
        <v>3984.6167154833965</v>
      </c>
      <c r="AR24" s="24">
        <v>3992.673440312527</v>
      </c>
      <c r="AS24" s="24">
        <v>4001.6646683184817</v>
      </c>
      <c r="AT24" s="24">
        <v>4016.5423230340793</v>
      </c>
      <c r="AU24" s="24">
        <v>4027.4964561046827</v>
      </c>
      <c r="AV24" s="24">
        <v>4032.1766897509597</v>
      </c>
    </row>
    <row r="25" spans="1:48" x14ac:dyDescent="0.25">
      <c r="A25" s="1"/>
      <c r="B25" s="23" t="s">
        <v>239</v>
      </c>
      <c r="C25" s="21" t="s">
        <v>13</v>
      </c>
      <c r="D25" s="24">
        <v>80</v>
      </c>
      <c r="E25" s="24">
        <v>90</v>
      </c>
      <c r="F25" s="24">
        <v>63</v>
      </c>
      <c r="G25" s="24">
        <v>45</v>
      </c>
      <c r="H25" s="24">
        <v>100</v>
      </c>
      <c r="I25" s="24">
        <v>79</v>
      </c>
      <c r="J25" s="24">
        <v>91</v>
      </c>
      <c r="K25" s="24">
        <v>99</v>
      </c>
      <c r="L25" s="24">
        <v>107</v>
      </c>
      <c r="M25" s="24">
        <v>117</v>
      </c>
      <c r="N25" s="24">
        <v>112</v>
      </c>
      <c r="O25" s="24">
        <v>115</v>
      </c>
      <c r="P25" s="24">
        <v>114</v>
      </c>
      <c r="Q25" s="24">
        <v>112</v>
      </c>
      <c r="R25" s="24">
        <v>105</v>
      </c>
      <c r="S25" s="24">
        <v>129</v>
      </c>
      <c r="T25" s="24">
        <v>111</v>
      </c>
      <c r="U25" s="24">
        <v>116</v>
      </c>
      <c r="V25" s="24">
        <v>124</v>
      </c>
      <c r="W25" s="24">
        <v>115</v>
      </c>
      <c r="X25" s="24">
        <v>132</v>
      </c>
      <c r="Y25" s="24">
        <v>105</v>
      </c>
      <c r="Z25" s="24">
        <v>122</v>
      </c>
      <c r="AA25" s="24">
        <v>110</v>
      </c>
      <c r="AB25" s="24">
        <v>124</v>
      </c>
      <c r="AC25" s="24">
        <v>128</v>
      </c>
      <c r="AD25" s="24">
        <v>158</v>
      </c>
      <c r="AE25" s="24">
        <v>139</v>
      </c>
      <c r="AF25" s="24">
        <v>153</v>
      </c>
      <c r="AG25" s="24">
        <v>131</v>
      </c>
      <c r="AH25" s="24">
        <v>139</v>
      </c>
      <c r="AI25" s="24">
        <v>105</v>
      </c>
      <c r="AJ25" s="24">
        <v>130</v>
      </c>
      <c r="AK25" s="24">
        <v>143</v>
      </c>
      <c r="AL25" s="24">
        <v>149</v>
      </c>
      <c r="AM25" s="24">
        <v>148</v>
      </c>
      <c r="AN25" s="24">
        <v>145.75373425812322</v>
      </c>
      <c r="AO25" s="24">
        <v>147.27157185595345</v>
      </c>
      <c r="AP25" s="24">
        <v>148.87164455007036</v>
      </c>
      <c r="AQ25" s="24">
        <v>150.36940192028743</v>
      </c>
      <c r="AR25" s="24">
        <v>152.01852464603959</v>
      </c>
      <c r="AS25" s="24">
        <v>153.34385236954188</v>
      </c>
      <c r="AT25" s="24">
        <v>154.7892934169009</v>
      </c>
      <c r="AU25" s="24">
        <v>156.33500593435176</v>
      </c>
      <c r="AV25" s="24">
        <v>158.01831321083742</v>
      </c>
    </row>
    <row r="26" spans="1:48" x14ac:dyDescent="0.25">
      <c r="A26" s="1"/>
      <c r="B26" s="23" t="s">
        <v>240</v>
      </c>
      <c r="C26" s="21" t="s">
        <v>15</v>
      </c>
      <c r="D26" s="24">
        <v>36800</v>
      </c>
      <c r="E26" s="24">
        <v>51300</v>
      </c>
      <c r="F26" s="24">
        <v>36540</v>
      </c>
      <c r="G26" s="24">
        <v>16425</v>
      </c>
      <c r="H26" s="24">
        <v>52000</v>
      </c>
      <c r="I26" s="24">
        <v>40290</v>
      </c>
      <c r="J26" s="24">
        <v>54600</v>
      </c>
      <c r="K26" s="24">
        <v>58410</v>
      </c>
      <c r="L26" s="24">
        <v>88275</v>
      </c>
      <c r="M26" s="24">
        <v>76635</v>
      </c>
      <c r="N26" s="24">
        <v>104160</v>
      </c>
      <c r="O26" s="24">
        <v>81075</v>
      </c>
      <c r="P26" s="24">
        <v>113430</v>
      </c>
      <c r="Q26" s="24">
        <v>131040</v>
      </c>
      <c r="R26" s="24">
        <v>120750</v>
      </c>
      <c r="S26" s="24">
        <v>154800</v>
      </c>
      <c r="T26" s="24">
        <v>155400</v>
      </c>
      <c r="U26" s="24">
        <v>272600</v>
      </c>
      <c r="V26" s="24">
        <v>285200</v>
      </c>
      <c r="W26" s="24">
        <v>200100</v>
      </c>
      <c r="X26" s="24">
        <v>248160</v>
      </c>
      <c r="Y26" s="24">
        <v>216300</v>
      </c>
      <c r="Z26" s="24">
        <v>422120</v>
      </c>
      <c r="AA26" s="24">
        <v>396000</v>
      </c>
      <c r="AB26" s="24">
        <v>313720</v>
      </c>
      <c r="AC26" s="24">
        <v>327680</v>
      </c>
      <c r="AD26" s="24">
        <v>516660</v>
      </c>
      <c r="AE26" s="24">
        <v>448970</v>
      </c>
      <c r="AF26" s="24">
        <v>448290</v>
      </c>
      <c r="AG26" s="24">
        <v>410030</v>
      </c>
      <c r="AH26" s="24">
        <v>247420</v>
      </c>
      <c r="AI26" s="24">
        <v>381150</v>
      </c>
      <c r="AJ26" s="24">
        <v>344500</v>
      </c>
      <c r="AK26" s="24">
        <v>543400</v>
      </c>
      <c r="AL26" s="24">
        <v>542360</v>
      </c>
      <c r="AM26" s="24">
        <v>645698.2608695653</v>
      </c>
      <c r="AN26" s="24">
        <v>574038.98738410941</v>
      </c>
      <c r="AO26" s="24">
        <v>584661.11342854134</v>
      </c>
      <c r="AP26" s="24">
        <v>593148.3675226185</v>
      </c>
      <c r="AQ26" s="24">
        <v>599164.4324189804</v>
      </c>
      <c r="AR26" s="24">
        <v>606960.32582370413</v>
      </c>
      <c r="AS26" s="24">
        <v>613630.67616342288</v>
      </c>
      <c r="AT26" s="24">
        <v>621717.74819590198</v>
      </c>
      <c r="AU26" s="24">
        <v>629638.68240220379</v>
      </c>
      <c r="AV26" s="24">
        <v>637157.75911912636</v>
      </c>
    </row>
    <row r="27" spans="1:48" x14ac:dyDescent="0.25">
      <c r="A27" s="1"/>
      <c r="B27" s="23" t="s">
        <v>16</v>
      </c>
      <c r="C27" s="21" t="s">
        <v>17</v>
      </c>
      <c r="D27" s="25">
        <v>2.15</v>
      </c>
      <c r="E27" s="25">
        <v>2.19</v>
      </c>
      <c r="F27" s="25">
        <v>1.85</v>
      </c>
      <c r="G27" s="25">
        <v>2.27</v>
      </c>
      <c r="H27" s="25">
        <v>2.06</v>
      </c>
      <c r="I27" s="25">
        <v>3.16</v>
      </c>
      <c r="J27" s="25">
        <v>2.4300000000000002</v>
      </c>
      <c r="K27" s="25">
        <v>2.12</v>
      </c>
      <c r="L27" s="25">
        <v>1.71</v>
      </c>
      <c r="M27" s="25">
        <v>1.59</v>
      </c>
      <c r="N27" s="25">
        <v>1.65</v>
      </c>
      <c r="O27" s="25">
        <v>1.87</v>
      </c>
      <c r="P27" s="25">
        <v>2.16</v>
      </c>
      <c r="Q27" s="25">
        <v>2.37</v>
      </c>
      <c r="R27" s="25">
        <v>1.88</v>
      </c>
      <c r="S27" s="25">
        <v>1.8</v>
      </c>
      <c r="T27" s="25">
        <v>2.77</v>
      </c>
      <c r="U27" s="25">
        <v>4.0599999999999996</v>
      </c>
      <c r="V27" s="25">
        <v>3.74</v>
      </c>
      <c r="W27" s="25">
        <v>3.18</v>
      </c>
      <c r="X27" s="25">
        <v>5.01</v>
      </c>
      <c r="Y27" s="25">
        <v>5.81</v>
      </c>
      <c r="Z27" s="25">
        <v>6.46</v>
      </c>
      <c r="AA27" s="25">
        <v>3.91</v>
      </c>
      <c r="AB27" s="25">
        <v>3.34</v>
      </c>
      <c r="AC27" s="25">
        <v>3.28</v>
      </c>
      <c r="AD27" s="25">
        <v>3.01</v>
      </c>
      <c r="AE27" s="25">
        <v>3.04</v>
      </c>
      <c r="AF27" s="25">
        <v>3.32</v>
      </c>
      <c r="AG27" s="25">
        <v>3.07</v>
      </c>
      <c r="AH27" s="25">
        <v>4.4400000000000004</v>
      </c>
      <c r="AI27" s="25">
        <v>5.86</v>
      </c>
      <c r="AJ27" s="25">
        <v>6.16</v>
      </c>
      <c r="AK27" s="25">
        <v>4.1399999999999997</v>
      </c>
      <c r="AL27" s="25">
        <v>4.0154994258735321</v>
      </c>
      <c r="AM27" s="25">
        <v>3.6301608758615544</v>
      </c>
      <c r="AN27" s="25">
        <v>4.0064598412959089</v>
      </c>
      <c r="AO27" s="25">
        <v>4.1657297539488152</v>
      </c>
      <c r="AP27" s="25">
        <v>4.1170095797019108</v>
      </c>
      <c r="AQ27" s="25">
        <v>4.07249250540674</v>
      </c>
      <c r="AR27" s="25">
        <v>4.0346910285486874</v>
      </c>
      <c r="AS27" s="25">
        <v>4.0320925446567264</v>
      </c>
      <c r="AT27" s="25">
        <v>4.0551290542954996</v>
      </c>
      <c r="AU27" s="25">
        <v>4.0583224084787988</v>
      </c>
      <c r="AV27" s="25">
        <v>4.0458787223078989</v>
      </c>
    </row>
    <row r="28" spans="1:48" x14ac:dyDescent="0.25">
      <c r="A28" s="1"/>
      <c r="B28" s="23"/>
      <c r="C28" s="2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row>
    <row r="29" spans="1:48" x14ac:dyDescent="0.25">
      <c r="A29" s="1"/>
      <c r="B29" s="22" t="s">
        <v>18</v>
      </c>
      <c r="C29" s="2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spans="1:48" x14ac:dyDescent="0.25">
      <c r="A30" s="1"/>
      <c r="B30" s="23" t="s">
        <v>11</v>
      </c>
      <c r="C30" s="21" t="s">
        <v>10</v>
      </c>
      <c r="D30" s="24">
        <v>3500</v>
      </c>
      <c r="E30" s="24">
        <v>3300</v>
      </c>
      <c r="F30" s="24">
        <v>2900</v>
      </c>
      <c r="G30" s="24">
        <v>2950</v>
      </c>
      <c r="H30" s="24">
        <v>2800</v>
      </c>
      <c r="I30" s="24">
        <v>2700</v>
      </c>
      <c r="J30" s="24">
        <v>2900</v>
      </c>
      <c r="K30" s="24">
        <v>3150</v>
      </c>
      <c r="L30" s="24">
        <v>2600</v>
      </c>
      <c r="M30" s="24">
        <v>2900</v>
      </c>
      <c r="N30" s="24">
        <v>2400</v>
      </c>
      <c r="O30" s="24">
        <v>2750</v>
      </c>
      <c r="P30" s="24">
        <v>3300</v>
      </c>
      <c r="Q30" s="24">
        <v>2950</v>
      </c>
      <c r="R30" s="24">
        <v>2730</v>
      </c>
      <c r="S30" s="24">
        <v>3030</v>
      </c>
      <c r="T30" s="24">
        <v>2720</v>
      </c>
      <c r="U30" s="24">
        <v>2680</v>
      </c>
      <c r="V30" s="24">
        <v>3220</v>
      </c>
      <c r="W30" s="24">
        <v>2960</v>
      </c>
      <c r="X30" s="24">
        <v>2550</v>
      </c>
      <c r="Y30" s="24">
        <v>2480</v>
      </c>
      <c r="Z30" s="24">
        <v>2190</v>
      </c>
      <c r="AA30" s="24">
        <v>2620</v>
      </c>
      <c r="AB30" s="24">
        <v>2700</v>
      </c>
      <c r="AC30" s="24">
        <v>2750</v>
      </c>
      <c r="AD30" s="24">
        <v>2530</v>
      </c>
      <c r="AE30" s="24">
        <v>2580</v>
      </c>
      <c r="AF30" s="24">
        <v>2670</v>
      </c>
      <c r="AG30" s="24">
        <v>2400</v>
      </c>
      <c r="AH30" s="24">
        <v>2190</v>
      </c>
      <c r="AI30" s="24">
        <v>1990</v>
      </c>
      <c r="AJ30" s="24">
        <v>2140</v>
      </c>
      <c r="AK30" s="24">
        <v>2790</v>
      </c>
      <c r="AL30" s="24">
        <v>1930</v>
      </c>
      <c r="AM30" s="24">
        <v>2150</v>
      </c>
      <c r="AN30" s="24">
        <v>2262.8528318251588</v>
      </c>
      <c r="AO30" s="24">
        <v>2302.002556547965</v>
      </c>
      <c r="AP30" s="24">
        <v>2329.3099322025728</v>
      </c>
      <c r="AQ30" s="24">
        <v>2355.632377418021</v>
      </c>
      <c r="AR30" s="24">
        <v>2374.8286574284975</v>
      </c>
      <c r="AS30" s="24">
        <v>2388.5859737172073</v>
      </c>
      <c r="AT30" s="24">
        <v>2394.9066349229711</v>
      </c>
      <c r="AU30" s="24">
        <v>2396.3877810951417</v>
      </c>
      <c r="AV30" s="24">
        <v>2393.7146318640753</v>
      </c>
    </row>
    <row r="31" spans="1:48" x14ac:dyDescent="0.25">
      <c r="A31" s="1"/>
      <c r="B31" s="23" t="s">
        <v>12</v>
      </c>
      <c r="C31" s="21" t="s">
        <v>19</v>
      </c>
      <c r="D31" s="24">
        <v>1.07</v>
      </c>
      <c r="E31" s="24">
        <v>1.45</v>
      </c>
      <c r="F31" s="24">
        <v>1.21</v>
      </c>
      <c r="G31" s="24">
        <v>1.71</v>
      </c>
      <c r="H31" s="24">
        <v>1.61</v>
      </c>
      <c r="I31" s="24">
        <v>1.89</v>
      </c>
      <c r="J31" s="24">
        <v>1.66</v>
      </c>
      <c r="K31" s="24">
        <v>1.39</v>
      </c>
      <c r="L31" s="24">
        <v>1.61</v>
      </c>
      <c r="M31" s="24">
        <v>1.9</v>
      </c>
      <c r="N31" s="24">
        <v>2.09</v>
      </c>
      <c r="O31" s="24">
        <v>1.87</v>
      </c>
      <c r="P31" s="24">
        <v>1.19</v>
      </c>
      <c r="Q31" s="24">
        <v>1.56</v>
      </c>
      <c r="R31" s="24">
        <v>1.34</v>
      </c>
      <c r="S31" s="24">
        <v>1.86</v>
      </c>
      <c r="T31" s="24">
        <v>1.1499999999999999</v>
      </c>
      <c r="U31" s="24">
        <v>1.89</v>
      </c>
      <c r="V31" s="24">
        <v>1.28</v>
      </c>
      <c r="W31" s="24">
        <v>1.77</v>
      </c>
      <c r="X31" s="24">
        <v>2.09</v>
      </c>
      <c r="Y31" s="24">
        <v>2.11</v>
      </c>
      <c r="Z31" s="24">
        <v>1.44</v>
      </c>
      <c r="AA31" s="24">
        <v>1.94</v>
      </c>
      <c r="AB31" s="24">
        <v>2.02</v>
      </c>
      <c r="AC31" s="24">
        <v>1.8090909090909091</v>
      </c>
      <c r="AD31" s="24">
        <v>1.6936758893280632</v>
      </c>
      <c r="AE31" s="24">
        <v>1.3267441860465117</v>
      </c>
      <c r="AF31" s="24">
        <v>1.655056179775281</v>
      </c>
      <c r="AG31" s="24">
        <v>1.7041666666666666</v>
      </c>
      <c r="AH31" s="24">
        <v>1.6264840182648401</v>
      </c>
      <c r="AI31" s="24">
        <v>1.0321608040201005</v>
      </c>
      <c r="AJ31" s="24">
        <v>1.7864485981308411</v>
      </c>
      <c r="AK31" s="24">
        <v>1.5870967741935484</v>
      </c>
      <c r="AL31" s="24">
        <v>1.77</v>
      </c>
      <c r="AM31" s="24">
        <v>1.8218604651162791</v>
      </c>
      <c r="AN31" s="24">
        <v>1.7802088723962424</v>
      </c>
      <c r="AO31" s="24">
        <v>1.793730123179736</v>
      </c>
      <c r="AP31" s="24">
        <v>1.8051574045909409</v>
      </c>
      <c r="AQ31" s="24">
        <v>1.8156366793035685</v>
      </c>
      <c r="AR31" s="24">
        <v>1.8272139034395833</v>
      </c>
      <c r="AS31" s="24">
        <v>1.8390685329881196</v>
      </c>
      <c r="AT31" s="24">
        <v>1.8497810381055224</v>
      </c>
      <c r="AU31" s="24">
        <v>1.8602008019097316</v>
      </c>
      <c r="AV31" s="24">
        <v>1.873060042621945</v>
      </c>
    </row>
    <row r="32" spans="1:48" x14ac:dyDescent="0.25">
      <c r="A32" s="1"/>
      <c r="B32" s="23" t="s">
        <v>14</v>
      </c>
      <c r="C32" s="21" t="s">
        <v>20</v>
      </c>
      <c r="D32" s="24">
        <v>3745</v>
      </c>
      <c r="E32" s="24">
        <v>4780</v>
      </c>
      <c r="F32" s="24">
        <v>3515</v>
      </c>
      <c r="G32" s="24">
        <v>5043</v>
      </c>
      <c r="H32" s="24">
        <v>4510</v>
      </c>
      <c r="I32" s="24">
        <v>5095</v>
      </c>
      <c r="J32" s="24">
        <v>4825</v>
      </c>
      <c r="K32" s="24">
        <v>4375</v>
      </c>
      <c r="L32" s="24">
        <v>4190</v>
      </c>
      <c r="M32" s="24">
        <v>5511</v>
      </c>
      <c r="N32" s="24">
        <v>5025</v>
      </c>
      <c r="O32" s="24">
        <v>5143</v>
      </c>
      <c r="P32" s="24">
        <v>3920</v>
      </c>
      <c r="Q32" s="24">
        <v>4598</v>
      </c>
      <c r="R32" s="24">
        <v>3666</v>
      </c>
      <c r="S32" s="24">
        <v>5646</v>
      </c>
      <c r="T32" s="24">
        <v>3137</v>
      </c>
      <c r="U32" s="24">
        <v>5063</v>
      </c>
      <c r="V32" s="24">
        <v>4118</v>
      </c>
      <c r="W32" s="24">
        <v>5240</v>
      </c>
      <c r="X32" s="24">
        <v>5321</v>
      </c>
      <c r="Y32" s="24">
        <v>5224</v>
      </c>
      <c r="Z32" s="24">
        <v>3156</v>
      </c>
      <c r="AA32" s="24">
        <v>5090</v>
      </c>
      <c r="AB32" s="24">
        <v>5460</v>
      </c>
      <c r="AC32" s="24">
        <v>4975</v>
      </c>
      <c r="AD32" s="24">
        <v>4285</v>
      </c>
      <c r="AE32" s="24">
        <v>3423</v>
      </c>
      <c r="AF32" s="24">
        <v>4419</v>
      </c>
      <c r="AG32" s="24">
        <v>4090</v>
      </c>
      <c r="AH32" s="24">
        <v>3562</v>
      </c>
      <c r="AI32" s="24">
        <v>2054</v>
      </c>
      <c r="AJ32" s="24">
        <v>3823</v>
      </c>
      <c r="AK32" s="24">
        <v>4428</v>
      </c>
      <c r="AL32" s="24">
        <v>3417</v>
      </c>
      <c r="AM32" s="24">
        <v>3917</v>
      </c>
      <c r="AN32" s="24">
        <v>4028.3506881421099</v>
      </c>
      <c r="AO32" s="24">
        <v>4129.1713293168486</v>
      </c>
      <c r="AP32" s="24">
        <v>4204.7710717026966</v>
      </c>
      <c r="AQ32" s="24">
        <v>4276.9725473952258</v>
      </c>
      <c r="AR32" s="24">
        <v>4339.3199411401101</v>
      </c>
      <c r="AS32" s="24">
        <v>4392.7733026001033</v>
      </c>
      <c r="AT32" s="24">
        <v>4430.052881313617</v>
      </c>
      <c r="AU32" s="24">
        <v>4457.7624720798649</v>
      </c>
      <c r="AV32" s="24">
        <v>4483.5712303840983</v>
      </c>
    </row>
    <row r="33" spans="1:48" x14ac:dyDescent="0.25">
      <c r="A33" s="1"/>
      <c r="B33" s="23" t="s">
        <v>16</v>
      </c>
      <c r="C33" s="21" t="s">
        <v>21</v>
      </c>
      <c r="D33" s="26">
        <v>62.5</v>
      </c>
      <c r="E33" s="26">
        <v>43.5</v>
      </c>
      <c r="F33" s="26">
        <v>46.5</v>
      </c>
      <c r="G33" s="26">
        <v>51</v>
      </c>
      <c r="H33" s="26">
        <v>48</v>
      </c>
      <c r="I33" s="26">
        <v>43</v>
      </c>
      <c r="J33" s="26">
        <v>52</v>
      </c>
      <c r="K33" s="26">
        <v>60</v>
      </c>
      <c r="L33" s="26">
        <v>51</v>
      </c>
      <c r="M33" s="26">
        <v>39</v>
      </c>
      <c r="N33" s="26">
        <v>42.5</v>
      </c>
      <c r="O33" s="26">
        <v>45.5</v>
      </c>
      <c r="P33" s="26">
        <v>64.5</v>
      </c>
      <c r="Q33" s="26">
        <v>52.5</v>
      </c>
      <c r="R33" s="26">
        <v>58.5</v>
      </c>
      <c r="S33" s="26">
        <v>52</v>
      </c>
      <c r="T33" s="26">
        <v>64</v>
      </c>
      <c r="U33" s="26">
        <v>57</v>
      </c>
      <c r="V33" s="26">
        <v>79.5</v>
      </c>
      <c r="W33" s="26">
        <v>64.5</v>
      </c>
      <c r="X33" s="26">
        <v>58</v>
      </c>
      <c r="Y33" s="26">
        <v>71</v>
      </c>
      <c r="Z33" s="26">
        <v>121</v>
      </c>
      <c r="AA33" s="26">
        <v>103</v>
      </c>
      <c r="AB33" s="26">
        <v>81.5</v>
      </c>
      <c r="AC33" s="26">
        <v>72.175879396984925</v>
      </c>
      <c r="AD33" s="26">
        <v>72.913652275379235</v>
      </c>
      <c r="AE33" s="26">
        <v>92.239263803680984</v>
      </c>
      <c r="AF33" s="26">
        <v>81.006788866259328</v>
      </c>
      <c r="AG33" s="26">
        <v>78.102689486552563</v>
      </c>
      <c r="AH33" s="26">
        <v>82.279056709713643</v>
      </c>
      <c r="AI33" s="26">
        <v>137.30087633885103</v>
      </c>
      <c r="AJ33" s="26">
        <v>112.42218153282762</v>
      </c>
      <c r="AK33" s="26">
        <v>106.79674796747967</v>
      </c>
      <c r="AL33" s="26">
        <v>93.09579827665894</v>
      </c>
      <c r="AM33" s="26">
        <v>94.149466586049442</v>
      </c>
      <c r="AN33" s="26">
        <v>88.20638262985922</v>
      </c>
      <c r="AO33" s="26">
        <v>87.656043691590995</v>
      </c>
      <c r="AP33" s="26">
        <v>92.219591692815911</v>
      </c>
      <c r="AQ33" s="26">
        <v>95.097612835688196</v>
      </c>
      <c r="AR33" s="26">
        <v>97.047874282917505</v>
      </c>
      <c r="AS33" s="26">
        <v>97.933312340298727</v>
      </c>
      <c r="AT33" s="26">
        <v>98.400189262038353</v>
      </c>
      <c r="AU33" s="26">
        <v>98.13243241165182</v>
      </c>
      <c r="AV33" s="26">
        <v>96.603329877999542</v>
      </c>
    </row>
    <row r="34" spans="1:48" x14ac:dyDescent="0.25">
      <c r="A34" s="1"/>
      <c r="B34" s="23"/>
      <c r="C34" s="2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row>
    <row r="35" spans="1:48" x14ac:dyDescent="0.25">
      <c r="A35" s="1"/>
      <c r="B35" s="22" t="s">
        <v>22</v>
      </c>
      <c r="C35" s="2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row>
    <row r="36" spans="1:48" x14ac:dyDescent="0.25">
      <c r="A36" s="1"/>
      <c r="B36" s="23" t="s">
        <v>9</v>
      </c>
      <c r="C36" s="21" t="s">
        <v>10</v>
      </c>
      <c r="D36" s="24">
        <v>1000</v>
      </c>
      <c r="E36" s="24">
        <v>950</v>
      </c>
      <c r="F36" s="24">
        <v>780</v>
      </c>
      <c r="G36" s="24">
        <v>800</v>
      </c>
      <c r="H36" s="24">
        <v>860</v>
      </c>
      <c r="I36" s="24">
        <v>650</v>
      </c>
      <c r="J36" s="24">
        <v>530</v>
      </c>
      <c r="K36" s="24">
        <v>700</v>
      </c>
      <c r="L36" s="24">
        <v>730</v>
      </c>
      <c r="M36" s="24">
        <v>650</v>
      </c>
      <c r="N36" s="24">
        <v>600</v>
      </c>
      <c r="O36" s="24">
        <v>575</v>
      </c>
      <c r="P36" s="24">
        <v>670</v>
      </c>
      <c r="Q36" s="24">
        <v>620</v>
      </c>
      <c r="R36" s="24">
        <v>490</v>
      </c>
      <c r="S36" s="24">
        <v>490</v>
      </c>
      <c r="T36" s="24">
        <v>420</v>
      </c>
      <c r="U36" s="24">
        <v>460</v>
      </c>
      <c r="V36" s="24">
        <v>320</v>
      </c>
      <c r="W36" s="24">
        <v>350</v>
      </c>
      <c r="X36" s="24">
        <v>280</v>
      </c>
      <c r="Y36" s="24">
        <v>170</v>
      </c>
      <c r="Z36" s="24">
        <v>200</v>
      </c>
      <c r="AA36" s="24">
        <v>225</v>
      </c>
      <c r="AB36" s="24">
        <v>235</v>
      </c>
      <c r="AC36" s="24">
        <v>275</v>
      </c>
      <c r="AD36" s="24">
        <v>290</v>
      </c>
      <c r="AE36" s="24">
        <v>295</v>
      </c>
      <c r="AF36" s="24">
        <v>300</v>
      </c>
      <c r="AG36" s="24">
        <v>355</v>
      </c>
      <c r="AH36" s="24">
        <v>365</v>
      </c>
      <c r="AI36" s="24">
        <v>355</v>
      </c>
      <c r="AJ36" s="24">
        <v>345</v>
      </c>
      <c r="AK36" s="24">
        <v>280</v>
      </c>
      <c r="AL36" s="24">
        <v>280</v>
      </c>
      <c r="AM36" s="24">
        <v>330</v>
      </c>
      <c r="AN36" s="24">
        <v>297.68242859555045</v>
      </c>
      <c r="AO36" s="24">
        <v>280.37751148497387</v>
      </c>
      <c r="AP36" s="24">
        <v>275.8040493754533</v>
      </c>
      <c r="AQ36" s="24">
        <v>272.04520319022532</v>
      </c>
      <c r="AR36" s="24">
        <v>268.5427881174362</v>
      </c>
      <c r="AS36" s="24">
        <v>264.56826956984952</v>
      </c>
      <c r="AT36" s="24">
        <v>259.68126519570228</v>
      </c>
      <c r="AU36" s="24">
        <v>254.7151959595501</v>
      </c>
      <c r="AV36" s="24">
        <v>250.48076983230106</v>
      </c>
    </row>
    <row r="37" spans="1:48" x14ac:dyDescent="0.25">
      <c r="A37" s="1"/>
      <c r="B37" s="23" t="s">
        <v>11</v>
      </c>
      <c r="C37" s="21" t="s">
        <v>10</v>
      </c>
      <c r="D37" s="24">
        <v>600</v>
      </c>
      <c r="E37" s="24">
        <v>650</v>
      </c>
      <c r="F37" s="24">
        <v>550</v>
      </c>
      <c r="G37" s="24">
        <v>530</v>
      </c>
      <c r="H37" s="24">
        <v>550</v>
      </c>
      <c r="I37" s="24">
        <v>450</v>
      </c>
      <c r="J37" s="24">
        <v>380</v>
      </c>
      <c r="K37" s="24">
        <v>425</v>
      </c>
      <c r="L37" s="24">
        <v>420</v>
      </c>
      <c r="M37" s="24">
        <v>330</v>
      </c>
      <c r="N37" s="24">
        <v>315</v>
      </c>
      <c r="O37" s="24">
        <v>240</v>
      </c>
      <c r="P37" s="24">
        <v>300</v>
      </c>
      <c r="Q37" s="24">
        <v>360</v>
      </c>
      <c r="R37" s="24">
        <v>220</v>
      </c>
      <c r="S37" s="24">
        <v>240</v>
      </c>
      <c r="T37" s="24">
        <v>120</v>
      </c>
      <c r="U37" s="24">
        <v>260</v>
      </c>
      <c r="V37" s="24">
        <v>125</v>
      </c>
      <c r="W37" s="24">
        <v>160</v>
      </c>
      <c r="X37" s="24">
        <v>105</v>
      </c>
      <c r="Y37" s="24">
        <v>80</v>
      </c>
      <c r="Z37" s="24">
        <v>105</v>
      </c>
      <c r="AA37" s="24">
        <v>135</v>
      </c>
      <c r="AB37" s="24">
        <v>105</v>
      </c>
      <c r="AC37" s="24">
        <v>140</v>
      </c>
      <c r="AD37" s="24">
        <v>110</v>
      </c>
      <c r="AE37" s="24">
        <v>80</v>
      </c>
      <c r="AF37" s="24">
        <v>105</v>
      </c>
      <c r="AG37" s="24">
        <v>115</v>
      </c>
      <c r="AH37" s="24">
        <v>105</v>
      </c>
      <c r="AI37" s="24">
        <v>83</v>
      </c>
      <c r="AJ37" s="24">
        <v>190</v>
      </c>
      <c r="AK37" s="24">
        <v>105</v>
      </c>
      <c r="AL37" s="24">
        <v>135</v>
      </c>
      <c r="AM37" s="24">
        <v>140</v>
      </c>
      <c r="AN37" s="24">
        <v>107.66790042167175</v>
      </c>
      <c r="AO37" s="24">
        <v>101.40893487821312</v>
      </c>
      <c r="AP37" s="24">
        <v>99.754772517135834</v>
      </c>
      <c r="AQ37" s="24">
        <v>98.39524625228475</v>
      </c>
      <c r="AR37" s="24">
        <v>97.128467839092096</v>
      </c>
      <c r="AS37" s="24">
        <v>95.69093565171471</v>
      </c>
      <c r="AT37" s="24">
        <v>93.923369114473232</v>
      </c>
      <c r="AU37" s="24">
        <v>92.127205820777064</v>
      </c>
      <c r="AV37" s="24">
        <v>90.595668433810729</v>
      </c>
    </row>
    <row r="38" spans="1:48" x14ac:dyDescent="0.25">
      <c r="A38" s="1"/>
      <c r="B38" s="23" t="s">
        <v>12</v>
      </c>
      <c r="C38" s="21" t="s">
        <v>13</v>
      </c>
      <c r="D38" s="24">
        <v>51</v>
      </c>
      <c r="E38" s="24">
        <v>50</v>
      </c>
      <c r="F38" s="24">
        <v>68</v>
      </c>
      <c r="G38" s="24">
        <v>70</v>
      </c>
      <c r="H38" s="24">
        <v>61</v>
      </c>
      <c r="I38" s="24">
        <v>48</v>
      </c>
      <c r="J38" s="24">
        <v>50</v>
      </c>
      <c r="K38" s="24">
        <v>44</v>
      </c>
      <c r="L38" s="24">
        <v>60</v>
      </c>
      <c r="M38" s="24">
        <v>51</v>
      </c>
      <c r="N38" s="24">
        <v>63</v>
      </c>
      <c r="O38" s="24">
        <v>62</v>
      </c>
      <c r="P38" s="24">
        <v>42</v>
      </c>
      <c r="Q38" s="24">
        <v>59</v>
      </c>
      <c r="R38" s="24">
        <v>64</v>
      </c>
      <c r="S38" s="24">
        <v>59</v>
      </c>
      <c r="T38" s="24">
        <v>41</v>
      </c>
      <c r="U38" s="24">
        <v>59</v>
      </c>
      <c r="V38" s="24">
        <v>51</v>
      </c>
      <c r="W38" s="24">
        <v>68</v>
      </c>
      <c r="X38" s="24">
        <v>61</v>
      </c>
      <c r="Y38" s="24">
        <v>52</v>
      </c>
      <c r="Z38" s="24">
        <v>62</v>
      </c>
      <c r="AA38" s="24">
        <v>62</v>
      </c>
      <c r="AB38" s="24">
        <v>73</v>
      </c>
      <c r="AC38" s="24">
        <v>74</v>
      </c>
      <c r="AD38" s="24">
        <v>66</v>
      </c>
      <c r="AE38" s="24">
        <v>58</v>
      </c>
      <c r="AF38" s="24">
        <v>82</v>
      </c>
      <c r="AG38" s="24">
        <v>86</v>
      </c>
      <c r="AH38" s="24">
        <v>78</v>
      </c>
      <c r="AI38" s="24">
        <v>48</v>
      </c>
      <c r="AJ38" s="24">
        <v>72</v>
      </c>
      <c r="AK38" s="24">
        <v>76</v>
      </c>
      <c r="AL38" s="24">
        <v>98</v>
      </c>
      <c r="AM38" s="24">
        <v>97</v>
      </c>
      <c r="AN38" s="24">
        <v>69.448599821735883</v>
      </c>
      <c r="AO38" s="24">
        <v>70.125159227643366</v>
      </c>
      <c r="AP38" s="24">
        <v>70.807102801196521</v>
      </c>
      <c r="AQ38" s="24">
        <v>71.455313076931162</v>
      </c>
      <c r="AR38" s="24">
        <v>72.085991076122639</v>
      </c>
      <c r="AS38" s="24">
        <v>72.69292410161114</v>
      </c>
      <c r="AT38" s="24">
        <v>73.318785344612877</v>
      </c>
      <c r="AU38" s="24">
        <v>73.93175444983811</v>
      </c>
      <c r="AV38" s="24">
        <v>74.554303564574354</v>
      </c>
    </row>
    <row r="39" spans="1:48" x14ac:dyDescent="0.25">
      <c r="A39" s="1"/>
      <c r="B39" s="23" t="s">
        <v>14</v>
      </c>
      <c r="C39" s="21" t="s">
        <v>15</v>
      </c>
      <c r="D39" s="24">
        <v>30600</v>
      </c>
      <c r="E39" s="24">
        <v>32500</v>
      </c>
      <c r="F39" s="24">
        <v>37400</v>
      </c>
      <c r="G39" s="24">
        <v>37100</v>
      </c>
      <c r="H39" s="24">
        <v>33550</v>
      </c>
      <c r="I39" s="24">
        <v>21600</v>
      </c>
      <c r="J39" s="24">
        <v>19000</v>
      </c>
      <c r="K39" s="24">
        <v>18700</v>
      </c>
      <c r="L39" s="24">
        <v>25200</v>
      </c>
      <c r="M39" s="24">
        <v>16830</v>
      </c>
      <c r="N39" s="24">
        <v>19845</v>
      </c>
      <c r="O39" s="24">
        <v>14880</v>
      </c>
      <c r="P39" s="24">
        <v>12600</v>
      </c>
      <c r="Q39" s="24">
        <v>21240</v>
      </c>
      <c r="R39" s="24">
        <v>14080</v>
      </c>
      <c r="S39" s="24">
        <v>14160</v>
      </c>
      <c r="T39" s="24">
        <v>4920</v>
      </c>
      <c r="U39" s="24">
        <v>15340</v>
      </c>
      <c r="V39" s="24">
        <v>6375</v>
      </c>
      <c r="W39" s="24">
        <v>10880</v>
      </c>
      <c r="X39" s="24">
        <v>6405</v>
      </c>
      <c r="Y39" s="24">
        <v>4160</v>
      </c>
      <c r="Z39" s="24">
        <v>6510</v>
      </c>
      <c r="AA39" s="24">
        <v>8370</v>
      </c>
      <c r="AB39" s="24">
        <v>7665</v>
      </c>
      <c r="AC39" s="24">
        <v>10360</v>
      </c>
      <c r="AD39" s="24">
        <v>7260</v>
      </c>
      <c r="AE39" s="24">
        <v>4640</v>
      </c>
      <c r="AF39" s="24">
        <v>8610</v>
      </c>
      <c r="AG39" s="24">
        <v>9890</v>
      </c>
      <c r="AH39" s="24">
        <v>8190</v>
      </c>
      <c r="AI39" s="24">
        <v>3984</v>
      </c>
      <c r="AJ39" s="24">
        <v>13680</v>
      </c>
      <c r="AK39" s="24">
        <v>7980</v>
      </c>
      <c r="AL39" s="24">
        <v>13230</v>
      </c>
      <c r="AM39" s="24">
        <v>13580</v>
      </c>
      <c r="AN39" s="24">
        <v>7477.3849301994642</v>
      </c>
      <c r="AO39" s="24">
        <v>7111.3177058175643</v>
      </c>
      <c r="AP39" s="24">
        <v>7063.3464328410946</v>
      </c>
      <c r="AQ39" s="24">
        <v>7030.8631265189624</v>
      </c>
      <c r="AR39" s="24">
        <v>7001.6018661723838</v>
      </c>
      <c r="AS39" s="24">
        <v>6956.0539227838199</v>
      </c>
      <c r="AT39" s="24">
        <v>6886.3473391794105</v>
      </c>
      <c r="AU39" s="24">
        <v>6811.125959098822</v>
      </c>
      <c r="AV39" s="24">
        <v>6754.2969662459655</v>
      </c>
    </row>
    <row r="40" spans="1:48" x14ac:dyDescent="0.25">
      <c r="A40" s="1"/>
      <c r="B40" s="23" t="s">
        <v>16</v>
      </c>
      <c r="C40" s="21" t="s">
        <v>17</v>
      </c>
      <c r="D40" s="26">
        <v>0.94</v>
      </c>
      <c r="E40" s="26">
        <v>1.05</v>
      </c>
      <c r="F40" s="26">
        <v>1.1599999999999999</v>
      </c>
      <c r="G40" s="26">
        <v>1.19</v>
      </c>
      <c r="H40" s="26">
        <v>1.05</v>
      </c>
      <c r="I40" s="26">
        <v>1.52</v>
      </c>
      <c r="J40" s="26">
        <v>1.68</v>
      </c>
      <c r="K40" s="26">
        <v>1.32</v>
      </c>
      <c r="L40" s="26">
        <v>0.93</v>
      </c>
      <c r="M40" s="26">
        <v>0.9</v>
      </c>
      <c r="N40" s="26">
        <v>0.86</v>
      </c>
      <c r="O40" s="26">
        <v>1.63</v>
      </c>
      <c r="P40" s="26">
        <v>1.68</v>
      </c>
      <c r="Q40" s="26">
        <v>1.33</v>
      </c>
      <c r="R40" s="26">
        <v>1.18</v>
      </c>
      <c r="S40" s="26">
        <v>1.55</v>
      </c>
      <c r="T40" s="26">
        <v>1.84</v>
      </c>
      <c r="U40" s="26">
        <v>2.5299999999999998</v>
      </c>
      <c r="V40" s="26">
        <v>2.7</v>
      </c>
      <c r="W40" s="26">
        <v>1.97</v>
      </c>
      <c r="X40" s="26">
        <v>2.6</v>
      </c>
      <c r="Y40" s="26">
        <v>3.03</v>
      </c>
      <c r="Z40" s="26">
        <v>3.36</v>
      </c>
      <c r="AA40" s="26">
        <v>3.14</v>
      </c>
      <c r="AB40" s="26">
        <v>2.42</v>
      </c>
      <c r="AC40" s="26">
        <v>2</v>
      </c>
      <c r="AD40" s="26">
        <v>2.25</v>
      </c>
      <c r="AE40" s="26">
        <v>2.5499999999999998</v>
      </c>
      <c r="AF40" s="26">
        <v>2.41</v>
      </c>
      <c r="AG40" s="26">
        <v>2.4700000000000002</v>
      </c>
      <c r="AH40" s="26">
        <v>2.54</v>
      </c>
      <c r="AI40" s="26">
        <v>4.8</v>
      </c>
      <c r="AJ40" s="26">
        <v>4.38</v>
      </c>
      <c r="AK40" s="26">
        <v>3.99</v>
      </c>
      <c r="AL40" s="26">
        <v>3.0956463151946942</v>
      </c>
      <c r="AM40" s="26">
        <v>3.1</v>
      </c>
      <c r="AN40" s="26">
        <v>3.1213077574752948</v>
      </c>
      <c r="AO40" s="26">
        <v>3.2107122631234106</v>
      </c>
      <c r="AP40" s="26">
        <v>3.2313134282344174</v>
      </c>
      <c r="AQ40" s="26">
        <v>3.2272879470977256</v>
      </c>
      <c r="AR40" s="26">
        <v>3.2181541508726101</v>
      </c>
      <c r="AS40" s="26">
        <v>3.2134336752986292</v>
      </c>
      <c r="AT40" s="26">
        <v>3.213269262633164</v>
      </c>
      <c r="AU40" s="26">
        <v>3.2143237976401355</v>
      </c>
      <c r="AV40" s="26">
        <v>3.2152039630855112</v>
      </c>
    </row>
    <row r="41" spans="1:48" x14ac:dyDescent="0.25">
      <c r="A41" s="1"/>
      <c r="B41" s="23"/>
      <c r="C41" s="2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row>
    <row r="42" spans="1:48" x14ac:dyDescent="0.25">
      <c r="A42" s="1"/>
      <c r="B42" s="22" t="s">
        <v>25</v>
      </c>
      <c r="C42" s="2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row>
    <row r="43" spans="1:48" x14ac:dyDescent="0.25">
      <c r="A43" s="1"/>
      <c r="B43" s="23" t="s">
        <v>9</v>
      </c>
      <c r="C43" s="21" t="s">
        <v>10</v>
      </c>
      <c r="D43" s="24">
        <v>500</v>
      </c>
      <c r="E43" s="24">
        <v>635</v>
      </c>
      <c r="F43" s="24">
        <v>700</v>
      </c>
      <c r="G43" s="24">
        <v>600</v>
      </c>
      <c r="H43" s="24">
        <v>640</v>
      </c>
      <c r="I43" s="24">
        <v>660</v>
      </c>
      <c r="J43" s="24">
        <v>850</v>
      </c>
      <c r="K43" s="24">
        <v>1150</v>
      </c>
      <c r="L43" s="24">
        <v>1500</v>
      </c>
      <c r="M43" s="24">
        <v>1350</v>
      </c>
      <c r="N43" s="24">
        <v>1900</v>
      </c>
      <c r="O43" s="24">
        <v>2150</v>
      </c>
      <c r="P43" s="24">
        <v>2670</v>
      </c>
      <c r="Q43" s="24">
        <v>3150</v>
      </c>
      <c r="R43" s="24">
        <v>3750</v>
      </c>
      <c r="S43" s="24">
        <v>2950</v>
      </c>
      <c r="T43" s="24">
        <v>3900</v>
      </c>
      <c r="U43" s="24">
        <v>3100</v>
      </c>
      <c r="V43" s="24">
        <v>3800</v>
      </c>
      <c r="W43" s="24">
        <v>3900</v>
      </c>
      <c r="X43" s="24">
        <v>4100</v>
      </c>
      <c r="Y43" s="24">
        <v>4000</v>
      </c>
      <c r="Z43" s="24">
        <v>4750</v>
      </c>
      <c r="AA43" s="24">
        <v>4650</v>
      </c>
      <c r="AB43" s="24">
        <v>5900</v>
      </c>
      <c r="AC43" s="24">
        <v>5750</v>
      </c>
      <c r="AD43" s="24">
        <v>6050</v>
      </c>
      <c r="AE43" s="24">
        <v>7100</v>
      </c>
      <c r="AF43" s="24">
        <v>6900</v>
      </c>
      <c r="AG43" s="24">
        <v>5600</v>
      </c>
      <c r="AH43" s="24">
        <v>5750</v>
      </c>
      <c r="AI43" s="24">
        <v>7250</v>
      </c>
      <c r="AJ43" s="24">
        <v>5700</v>
      </c>
      <c r="AK43" s="24">
        <v>6200</v>
      </c>
      <c r="AL43" s="24">
        <v>6600</v>
      </c>
      <c r="AM43" s="24">
        <v>6550</v>
      </c>
      <c r="AN43" s="24">
        <v>6578.0531253409326</v>
      </c>
      <c r="AO43" s="24">
        <v>6606.4242453725401</v>
      </c>
      <c r="AP43" s="24">
        <v>6618.1558289289342</v>
      </c>
      <c r="AQ43" s="24">
        <v>6625.3196955749709</v>
      </c>
      <c r="AR43" s="24">
        <v>6623.2802829029897</v>
      </c>
      <c r="AS43" s="24">
        <v>6630.9965236262551</v>
      </c>
      <c r="AT43" s="24">
        <v>6653.0786532675302</v>
      </c>
      <c r="AU43" s="24">
        <v>6681.1323964376152</v>
      </c>
      <c r="AV43" s="24">
        <v>6706.6212102682721</v>
      </c>
    </row>
    <row r="44" spans="1:48" x14ac:dyDescent="0.25">
      <c r="A44" s="1"/>
      <c r="B44" s="23" t="s">
        <v>11</v>
      </c>
      <c r="C44" s="21" t="s">
        <v>10</v>
      </c>
      <c r="D44" s="24">
        <v>495</v>
      </c>
      <c r="E44" s="24">
        <v>630</v>
      </c>
      <c r="F44" s="24">
        <v>690</v>
      </c>
      <c r="G44" s="24">
        <v>540</v>
      </c>
      <c r="H44" s="24">
        <v>610</v>
      </c>
      <c r="I44" s="24">
        <v>640</v>
      </c>
      <c r="J44" s="24">
        <v>845</v>
      </c>
      <c r="K44" s="24">
        <v>1140</v>
      </c>
      <c r="L44" s="24">
        <v>1475</v>
      </c>
      <c r="M44" s="24">
        <v>1340</v>
      </c>
      <c r="N44" s="24">
        <v>1850</v>
      </c>
      <c r="O44" s="24">
        <v>2110</v>
      </c>
      <c r="P44" s="24">
        <v>2630</v>
      </c>
      <c r="Q44" s="24">
        <v>3050</v>
      </c>
      <c r="R44" s="24">
        <v>3570</v>
      </c>
      <c r="S44" s="24">
        <v>2900</v>
      </c>
      <c r="T44" s="24">
        <v>3870</v>
      </c>
      <c r="U44" s="24">
        <v>3060</v>
      </c>
      <c r="V44" s="24">
        <v>3760</v>
      </c>
      <c r="W44" s="24">
        <v>3870</v>
      </c>
      <c r="X44" s="24">
        <v>4070</v>
      </c>
      <c r="Y44" s="24">
        <v>3960</v>
      </c>
      <c r="Z44" s="24">
        <v>4730</v>
      </c>
      <c r="AA44" s="24">
        <v>4630</v>
      </c>
      <c r="AB44" s="24">
        <v>5870</v>
      </c>
      <c r="AC44" s="24">
        <v>5720</v>
      </c>
      <c r="AD44" s="24">
        <v>5990</v>
      </c>
      <c r="AE44" s="24">
        <v>7050</v>
      </c>
      <c r="AF44" s="24">
        <v>6840</v>
      </c>
      <c r="AG44" s="24">
        <v>5400</v>
      </c>
      <c r="AH44" s="24">
        <v>5700</v>
      </c>
      <c r="AI44" s="24">
        <v>7120</v>
      </c>
      <c r="AJ44" s="24">
        <v>5670</v>
      </c>
      <c r="AK44" s="24">
        <v>6160</v>
      </c>
      <c r="AL44" s="24">
        <v>6550</v>
      </c>
      <c r="AM44" s="24">
        <v>6500</v>
      </c>
      <c r="AN44" s="24">
        <v>6517.3006331235774</v>
      </c>
      <c r="AO44" s="24">
        <v>6545.4097300523299</v>
      </c>
      <c r="AP44" s="24">
        <v>6557.0329643973155</v>
      </c>
      <c r="AQ44" s="24">
        <v>6564.1306680365251</v>
      </c>
      <c r="AR44" s="24">
        <v>6562.1100907973732</v>
      </c>
      <c r="AS44" s="24">
        <v>6569.7550667543373</v>
      </c>
      <c r="AT44" s="24">
        <v>6591.633253914204</v>
      </c>
      <c r="AU44" s="24">
        <v>6619.4279027149068</v>
      </c>
      <c r="AV44" s="24">
        <v>6644.681311163331</v>
      </c>
    </row>
    <row r="45" spans="1:48" x14ac:dyDescent="0.25">
      <c r="A45" s="1"/>
      <c r="B45" s="23" t="s">
        <v>12</v>
      </c>
      <c r="C45" s="21" t="s">
        <v>13</v>
      </c>
      <c r="D45" s="24">
        <v>26</v>
      </c>
      <c r="E45" s="24">
        <v>30.5</v>
      </c>
      <c r="F45" s="24">
        <v>25</v>
      </c>
      <c r="G45" s="24">
        <v>17</v>
      </c>
      <c r="H45" s="24">
        <v>31</v>
      </c>
      <c r="I45" s="24">
        <v>29</v>
      </c>
      <c r="J45" s="24">
        <v>29</v>
      </c>
      <c r="K45" s="24">
        <v>29.5</v>
      </c>
      <c r="L45" s="24">
        <v>32</v>
      </c>
      <c r="M45" s="24">
        <v>35</v>
      </c>
      <c r="N45" s="24">
        <v>32</v>
      </c>
      <c r="O45" s="24">
        <v>33.5</v>
      </c>
      <c r="P45" s="24">
        <v>33</v>
      </c>
      <c r="Q45" s="24">
        <v>29</v>
      </c>
      <c r="R45" s="24">
        <v>23</v>
      </c>
      <c r="S45" s="24">
        <v>36.5</v>
      </c>
      <c r="T45" s="24">
        <v>31.5</v>
      </c>
      <c r="U45" s="24">
        <v>35.5</v>
      </c>
      <c r="V45" s="24">
        <v>28</v>
      </c>
      <c r="W45" s="24">
        <v>30</v>
      </c>
      <c r="X45" s="24">
        <v>34</v>
      </c>
      <c r="Y45" s="24">
        <v>29</v>
      </c>
      <c r="Z45" s="24">
        <v>34.5</v>
      </c>
      <c r="AA45" s="24">
        <v>30.5</v>
      </c>
      <c r="AB45" s="24">
        <v>34.5</v>
      </c>
      <c r="AC45" s="24">
        <v>32.5</v>
      </c>
      <c r="AD45" s="24">
        <v>41.5</v>
      </c>
      <c r="AE45" s="24">
        <v>34.5</v>
      </c>
      <c r="AF45" s="24">
        <v>35</v>
      </c>
      <c r="AG45" s="24">
        <v>31.5</v>
      </c>
      <c r="AH45" s="24">
        <v>34</v>
      </c>
      <c r="AI45" s="24">
        <v>25.5</v>
      </c>
      <c r="AJ45" s="24">
        <v>35</v>
      </c>
      <c r="AK45" s="24">
        <v>35.5</v>
      </c>
      <c r="AL45" s="24">
        <v>37.5</v>
      </c>
      <c r="AM45" s="24">
        <v>37</v>
      </c>
      <c r="AN45" s="24">
        <v>36.756740101551365</v>
      </c>
      <c r="AO45" s="24">
        <v>36.98740431286646</v>
      </c>
      <c r="AP45" s="24">
        <v>37.254844251708519</v>
      </c>
      <c r="AQ45" s="24">
        <v>37.550421775856343</v>
      </c>
      <c r="AR45" s="24">
        <v>37.857424517932444</v>
      </c>
      <c r="AS45" s="24">
        <v>38.108127573559763</v>
      </c>
      <c r="AT45" s="24">
        <v>38.386891850287626</v>
      </c>
      <c r="AU45" s="24">
        <v>38.644497374912433</v>
      </c>
      <c r="AV45" s="24">
        <v>38.919093453071881</v>
      </c>
    </row>
    <row r="46" spans="1:48" x14ac:dyDescent="0.25">
      <c r="A46" s="1"/>
      <c r="B46" s="23" t="s">
        <v>14</v>
      </c>
      <c r="C46" s="21" t="s">
        <v>15</v>
      </c>
      <c r="D46" s="24">
        <v>12870</v>
      </c>
      <c r="E46" s="24">
        <v>19215</v>
      </c>
      <c r="F46" s="24">
        <v>17250</v>
      </c>
      <c r="G46" s="24">
        <v>9180</v>
      </c>
      <c r="H46" s="24">
        <v>18910</v>
      </c>
      <c r="I46" s="24">
        <v>18560</v>
      </c>
      <c r="J46" s="24">
        <v>24505</v>
      </c>
      <c r="K46" s="24">
        <v>33630</v>
      </c>
      <c r="L46" s="24">
        <v>47200</v>
      </c>
      <c r="M46" s="24">
        <v>46900</v>
      </c>
      <c r="N46" s="24">
        <v>59200</v>
      </c>
      <c r="O46" s="24">
        <v>70685</v>
      </c>
      <c r="P46" s="24">
        <v>86790</v>
      </c>
      <c r="Q46" s="24">
        <v>88450</v>
      </c>
      <c r="R46" s="24">
        <v>82110</v>
      </c>
      <c r="S46" s="24">
        <v>105850</v>
      </c>
      <c r="T46" s="24">
        <v>121905</v>
      </c>
      <c r="U46" s="24">
        <v>108630</v>
      </c>
      <c r="V46" s="24">
        <v>105280</v>
      </c>
      <c r="W46" s="24">
        <v>116100</v>
      </c>
      <c r="X46" s="24">
        <v>138380</v>
      </c>
      <c r="Y46" s="24">
        <v>114840</v>
      </c>
      <c r="Z46" s="24">
        <v>163185</v>
      </c>
      <c r="AA46" s="24">
        <v>141215</v>
      </c>
      <c r="AB46" s="24">
        <v>202515</v>
      </c>
      <c r="AC46" s="24">
        <v>185900</v>
      </c>
      <c r="AD46" s="24">
        <v>248585</v>
      </c>
      <c r="AE46" s="24">
        <v>243225</v>
      </c>
      <c r="AF46" s="24">
        <v>239400</v>
      </c>
      <c r="AG46" s="24">
        <v>170100</v>
      </c>
      <c r="AH46" s="24">
        <v>193800</v>
      </c>
      <c r="AI46" s="24">
        <v>181560</v>
      </c>
      <c r="AJ46" s="24">
        <v>198450</v>
      </c>
      <c r="AK46" s="24">
        <v>218680</v>
      </c>
      <c r="AL46" s="24">
        <v>245625</v>
      </c>
      <c r="AM46" s="24">
        <v>240500</v>
      </c>
      <c r="AN46" s="24">
        <v>239554.72554230262</v>
      </c>
      <c r="AO46" s="24">
        <v>242097.71609512839</v>
      </c>
      <c r="AP46" s="24">
        <v>244281.24185559424</v>
      </c>
      <c r="AQ46" s="24">
        <v>246485.87518911893</v>
      </c>
      <c r="AR46" s="24">
        <v>248424.58745371795</v>
      </c>
      <c r="AS46" s="24">
        <v>250361.06422211512</v>
      </c>
      <c r="AT46" s="24">
        <v>253032.31284585004</v>
      </c>
      <c r="AU46" s="24">
        <v>255804.46422007939</v>
      </c>
      <c r="AV46" s="24">
        <v>258604.97292488863</v>
      </c>
    </row>
    <row r="47" spans="1:48" x14ac:dyDescent="0.25">
      <c r="A47" s="1"/>
      <c r="B47" s="23" t="s">
        <v>16</v>
      </c>
      <c r="C47" s="21" t="s">
        <v>17</v>
      </c>
      <c r="D47" s="26">
        <v>5.53</v>
      </c>
      <c r="E47" s="26">
        <v>5.4</v>
      </c>
      <c r="F47" s="26">
        <v>5.32</v>
      </c>
      <c r="G47" s="26">
        <v>6.12</v>
      </c>
      <c r="H47" s="26">
        <v>5.19</v>
      </c>
      <c r="I47" s="26">
        <v>6.49</v>
      </c>
      <c r="J47" s="26">
        <v>7.05</v>
      </c>
      <c r="K47" s="26">
        <v>6.1</v>
      </c>
      <c r="L47" s="26">
        <v>4.6399999999999997</v>
      </c>
      <c r="M47" s="26">
        <v>4.1900000000000004</v>
      </c>
      <c r="N47" s="26">
        <v>4.2300000000000004</v>
      </c>
      <c r="O47" s="26">
        <v>4.05</v>
      </c>
      <c r="P47" s="26">
        <v>5.32</v>
      </c>
      <c r="Q47" s="26">
        <v>6.62</v>
      </c>
      <c r="R47" s="26">
        <v>5.75</v>
      </c>
      <c r="S47" s="26">
        <v>5.37</v>
      </c>
      <c r="T47" s="26">
        <v>5.98</v>
      </c>
      <c r="U47" s="26">
        <v>9.6300000000000008</v>
      </c>
      <c r="V47" s="26">
        <v>9.7100000000000009</v>
      </c>
      <c r="W47" s="26">
        <v>9.26</v>
      </c>
      <c r="X47" s="26">
        <v>10.9</v>
      </c>
      <c r="Y47" s="26">
        <v>11.9</v>
      </c>
      <c r="Z47" s="26">
        <v>14</v>
      </c>
      <c r="AA47" s="26">
        <v>12.4</v>
      </c>
      <c r="AB47" s="26">
        <v>9.49</v>
      </c>
      <c r="AC47" s="26">
        <v>8.49</v>
      </c>
      <c r="AD47" s="26">
        <v>8.9700000000000006</v>
      </c>
      <c r="AE47" s="26">
        <v>8.8800000000000008</v>
      </c>
      <c r="AF47" s="26">
        <v>7.98</v>
      </c>
      <c r="AG47" s="26">
        <v>7.93</v>
      </c>
      <c r="AH47" s="26">
        <v>10.199999999999999</v>
      </c>
      <c r="AI47" s="26">
        <v>12.6</v>
      </c>
      <c r="AJ47" s="26">
        <v>13.7</v>
      </c>
      <c r="AK47" s="26">
        <v>12</v>
      </c>
      <c r="AL47" s="26">
        <v>9.543157389158587</v>
      </c>
      <c r="AM47" s="26">
        <v>9.543157389158587</v>
      </c>
      <c r="AN47" s="26">
        <v>9.9371721682668852</v>
      </c>
      <c r="AO47" s="26">
        <v>10.157727732089938</v>
      </c>
      <c r="AP47" s="26">
        <v>10.222499842359364</v>
      </c>
      <c r="AQ47" s="26">
        <v>10.101588886256057</v>
      </c>
      <c r="AR47" s="26">
        <v>9.9983193015227307</v>
      </c>
      <c r="AS47" s="26">
        <v>10.022396778056535</v>
      </c>
      <c r="AT47" s="26">
        <v>10.119739518380891</v>
      </c>
      <c r="AU47" s="26">
        <v>10.199313564552551</v>
      </c>
      <c r="AV47" s="26">
        <v>10.181199378748152</v>
      </c>
    </row>
    <row r="48" spans="1:48" x14ac:dyDescent="0.25">
      <c r="A48" s="1"/>
      <c r="B48" s="23"/>
      <c r="C48" s="2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row>
    <row r="49" spans="1:48" x14ac:dyDescent="0.25">
      <c r="A49" s="1"/>
      <c r="B49" s="22" t="s">
        <v>241</v>
      </c>
      <c r="C49" s="2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row>
    <row r="50" spans="1:48" x14ac:dyDescent="0.25">
      <c r="A50" s="1"/>
      <c r="B50" s="23" t="s">
        <v>9</v>
      </c>
      <c r="C50" s="21" t="s">
        <v>10</v>
      </c>
      <c r="D50" s="24">
        <v>193.9</v>
      </c>
      <c r="E50" s="24">
        <v>195</v>
      </c>
      <c r="F50" s="24">
        <v>195.5</v>
      </c>
      <c r="G50" s="24">
        <v>193.8</v>
      </c>
      <c r="H50" s="24">
        <v>205.8</v>
      </c>
      <c r="I50" s="24">
        <v>207</v>
      </c>
      <c r="J50" s="24">
        <v>226.6</v>
      </c>
      <c r="K50" s="24">
        <v>231.4</v>
      </c>
      <c r="L50" s="24">
        <v>250</v>
      </c>
      <c r="M50" s="24">
        <v>251.6</v>
      </c>
      <c r="N50" s="24">
        <v>258</v>
      </c>
      <c r="O50" s="24">
        <v>261</v>
      </c>
      <c r="P50" s="24">
        <v>265</v>
      </c>
      <c r="Q50" s="24">
        <v>259</v>
      </c>
      <c r="R50" s="24">
        <v>256</v>
      </c>
      <c r="S50" s="24">
        <v>255</v>
      </c>
      <c r="T50" s="24">
        <v>261</v>
      </c>
      <c r="U50" s="24">
        <v>252</v>
      </c>
      <c r="V50" s="24">
        <v>208</v>
      </c>
      <c r="W50" s="24">
        <v>225</v>
      </c>
      <c r="X50" s="24">
        <v>217</v>
      </c>
      <c r="Y50" s="24">
        <v>231</v>
      </c>
      <c r="Z50" s="24">
        <v>222</v>
      </c>
      <c r="AA50" s="24">
        <v>227</v>
      </c>
      <c r="AB50" s="24">
        <v>215</v>
      </c>
      <c r="AC50" s="24">
        <v>208</v>
      </c>
      <c r="AD50" s="24">
        <v>213</v>
      </c>
      <c r="AE50" s="24">
        <v>214</v>
      </c>
      <c r="AF50" s="24">
        <v>202</v>
      </c>
      <c r="AG50" s="24">
        <v>212</v>
      </c>
      <c r="AH50" s="24">
        <v>221</v>
      </c>
      <c r="AI50" s="24">
        <v>226</v>
      </c>
      <c r="AJ50" s="24">
        <v>251</v>
      </c>
      <c r="AK50" s="24">
        <v>228.8</v>
      </c>
      <c r="AL50" s="24">
        <v>215.8</v>
      </c>
      <c r="AM50" s="24">
        <v>213</v>
      </c>
      <c r="AN50" s="24">
        <v>209.58428595048105</v>
      </c>
      <c r="AO50" s="24">
        <v>207.61247095729641</v>
      </c>
      <c r="AP50" s="24">
        <v>204.98626377040034</v>
      </c>
      <c r="AQ50" s="24">
        <v>203.37779862826619</v>
      </c>
      <c r="AR50" s="24">
        <v>201.65435490064402</v>
      </c>
      <c r="AS50" s="24">
        <v>199.89061620660465</v>
      </c>
      <c r="AT50" s="24">
        <v>198.16395192923801</v>
      </c>
      <c r="AU50" s="24">
        <v>196.74695684947056</v>
      </c>
      <c r="AV50" s="24">
        <v>195.65443974627004</v>
      </c>
    </row>
    <row r="51" spans="1:48" x14ac:dyDescent="0.25">
      <c r="A51" s="1"/>
      <c r="B51" s="23" t="s">
        <v>11</v>
      </c>
      <c r="C51" s="21" t="s">
        <v>10</v>
      </c>
      <c r="D51" s="24">
        <v>193.2</v>
      </c>
      <c r="E51" s="24">
        <v>193.9</v>
      </c>
      <c r="F51" s="24">
        <v>194.7</v>
      </c>
      <c r="G51" s="24">
        <v>190.9</v>
      </c>
      <c r="H51" s="24">
        <v>201.5</v>
      </c>
      <c r="I51" s="24">
        <v>204.2</v>
      </c>
      <c r="J51" s="24">
        <v>225.3</v>
      </c>
      <c r="K51" s="24">
        <v>227.5</v>
      </c>
      <c r="L51" s="24">
        <v>242.6</v>
      </c>
      <c r="M51" s="24">
        <v>247</v>
      </c>
      <c r="N51" s="24">
        <v>232</v>
      </c>
      <c r="O51" s="24">
        <v>237</v>
      </c>
      <c r="P51" s="24">
        <v>258</v>
      </c>
      <c r="Q51" s="24">
        <v>255</v>
      </c>
      <c r="R51" s="24">
        <v>246</v>
      </c>
      <c r="S51" s="24">
        <v>243</v>
      </c>
      <c r="T51" s="24">
        <v>243</v>
      </c>
      <c r="U51" s="24">
        <v>247</v>
      </c>
      <c r="V51" s="24">
        <v>197</v>
      </c>
      <c r="W51" s="24">
        <v>218</v>
      </c>
      <c r="X51" s="24">
        <v>214</v>
      </c>
      <c r="Y51" s="24">
        <v>225</v>
      </c>
      <c r="Z51" s="24">
        <v>215</v>
      </c>
      <c r="AA51" s="24">
        <v>225</v>
      </c>
      <c r="AB51" s="24">
        <v>214</v>
      </c>
      <c r="AC51" s="24">
        <v>206</v>
      </c>
      <c r="AD51" s="24">
        <v>203</v>
      </c>
      <c r="AE51" s="24">
        <v>212</v>
      </c>
      <c r="AF51" s="24">
        <v>199</v>
      </c>
      <c r="AG51" s="24">
        <v>170</v>
      </c>
      <c r="AH51" s="24">
        <v>218</v>
      </c>
      <c r="AI51" s="24">
        <v>222</v>
      </c>
      <c r="AJ51" s="24">
        <v>249</v>
      </c>
      <c r="AK51" s="24">
        <v>227</v>
      </c>
      <c r="AL51" s="24">
        <v>211.9</v>
      </c>
      <c r="AM51" s="24">
        <v>212</v>
      </c>
      <c r="AN51" s="24">
        <v>206.01278749108133</v>
      </c>
      <c r="AO51" s="24">
        <v>204.07457409894909</v>
      </c>
      <c r="AP51" s="24">
        <v>201.49311972846041</v>
      </c>
      <c r="AQ51" s="24">
        <v>199.91206421327718</v>
      </c>
      <c r="AR51" s="24">
        <v>198.21798947920331</v>
      </c>
      <c r="AS51" s="24">
        <v>196.48430639313565</v>
      </c>
      <c r="AT51" s="24">
        <v>194.78706597935516</v>
      </c>
      <c r="AU51" s="24">
        <v>193.39421770603661</v>
      </c>
      <c r="AV51" s="24">
        <v>192.32031805240487</v>
      </c>
    </row>
    <row r="52" spans="1:48" x14ac:dyDescent="0.25">
      <c r="A52" s="1"/>
      <c r="B52" s="23" t="s">
        <v>12</v>
      </c>
      <c r="C52" s="21" t="s">
        <v>19</v>
      </c>
      <c r="D52" s="24">
        <v>14.4</v>
      </c>
      <c r="E52" s="24">
        <v>18.399999999999999</v>
      </c>
      <c r="F52" s="24">
        <v>17.399999999999999</v>
      </c>
      <c r="G52" s="24">
        <v>16.3</v>
      </c>
      <c r="H52" s="24">
        <v>21.2</v>
      </c>
      <c r="I52" s="24">
        <v>19.2</v>
      </c>
      <c r="J52" s="24">
        <v>18.7</v>
      </c>
      <c r="K52" s="24">
        <v>18.5</v>
      </c>
      <c r="L52" s="24">
        <v>22.2</v>
      </c>
      <c r="M52" s="24">
        <v>20.8</v>
      </c>
      <c r="N52" s="24">
        <v>22.1</v>
      </c>
      <c r="O52" s="24">
        <v>18.100000000000001</v>
      </c>
      <c r="P52" s="24">
        <v>18.600000000000001</v>
      </c>
      <c r="Q52" s="24">
        <v>20.399999999999999</v>
      </c>
      <c r="R52" s="24">
        <v>19.7</v>
      </c>
      <c r="S52" s="24">
        <v>18.8</v>
      </c>
      <c r="T52" s="24">
        <v>26</v>
      </c>
      <c r="U52" s="24">
        <v>23.1</v>
      </c>
      <c r="V52" s="24">
        <v>25.9</v>
      </c>
      <c r="W52" s="24">
        <v>22</v>
      </c>
      <c r="X52" s="24">
        <v>26.5</v>
      </c>
      <c r="Y52" s="24">
        <v>20.5</v>
      </c>
      <c r="Z52" s="24">
        <v>28</v>
      </c>
      <c r="AA52" s="24">
        <v>25.3</v>
      </c>
      <c r="AB52" s="24">
        <v>23.8</v>
      </c>
      <c r="AC52" s="24">
        <v>27.898058252427184</v>
      </c>
      <c r="AD52" s="24">
        <v>30.798029556650246</v>
      </c>
      <c r="AE52" s="24">
        <v>30.400943396226417</v>
      </c>
      <c r="AF52" s="24">
        <v>28.798994974874372</v>
      </c>
      <c r="AG52" s="24">
        <v>26</v>
      </c>
      <c r="AH52" s="24">
        <v>24.899082568807341</v>
      </c>
      <c r="AI52" s="24">
        <v>29.198198198198199</v>
      </c>
      <c r="AJ52" s="24">
        <v>26.100401606425702</v>
      </c>
      <c r="AK52" s="24">
        <v>28.898678414096917</v>
      </c>
      <c r="AL52" s="24">
        <v>31.5</v>
      </c>
      <c r="AM52" s="24">
        <v>31.3</v>
      </c>
      <c r="AN52" s="24">
        <v>29.814678960959782</v>
      </c>
      <c r="AO52" s="24">
        <v>30.109919511293512</v>
      </c>
      <c r="AP52" s="24">
        <v>30.37676231029111</v>
      </c>
      <c r="AQ52" s="24">
        <v>30.690305577155321</v>
      </c>
      <c r="AR52" s="24">
        <v>31.016923902017734</v>
      </c>
      <c r="AS52" s="24">
        <v>31.307488405175164</v>
      </c>
      <c r="AT52" s="24">
        <v>31.560038174780452</v>
      </c>
      <c r="AU52" s="24">
        <v>31.815031850195368</v>
      </c>
      <c r="AV52" s="24">
        <v>32.028421368612428</v>
      </c>
    </row>
    <row r="53" spans="1:48" x14ac:dyDescent="0.25">
      <c r="A53" s="1"/>
      <c r="B53" s="23" t="s">
        <v>14</v>
      </c>
      <c r="C53" s="21" t="s">
        <v>20</v>
      </c>
      <c r="D53" s="24">
        <v>2782</v>
      </c>
      <c r="E53" s="24">
        <v>3568</v>
      </c>
      <c r="F53" s="24">
        <v>3388</v>
      </c>
      <c r="G53" s="24">
        <v>3112</v>
      </c>
      <c r="H53" s="24">
        <v>4272</v>
      </c>
      <c r="I53" s="24">
        <v>3929</v>
      </c>
      <c r="J53" s="24">
        <v>4213</v>
      </c>
      <c r="K53" s="24">
        <v>4205</v>
      </c>
      <c r="L53" s="24">
        <v>5386</v>
      </c>
      <c r="M53" s="24">
        <v>5138</v>
      </c>
      <c r="N53" s="24">
        <v>5127</v>
      </c>
      <c r="O53" s="24">
        <v>4290</v>
      </c>
      <c r="P53" s="24">
        <v>4799</v>
      </c>
      <c r="Q53" s="24">
        <v>5202</v>
      </c>
      <c r="R53" s="24">
        <v>4846</v>
      </c>
      <c r="S53" s="24">
        <v>4568</v>
      </c>
      <c r="T53" s="24">
        <v>6318</v>
      </c>
      <c r="U53" s="24">
        <v>5706</v>
      </c>
      <c r="V53" s="24">
        <v>5102</v>
      </c>
      <c r="W53" s="24">
        <v>4796</v>
      </c>
      <c r="X53" s="24">
        <v>5671</v>
      </c>
      <c r="Y53" s="24">
        <v>4613</v>
      </c>
      <c r="Z53" s="24">
        <v>6020</v>
      </c>
      <c r="AA53" s="24">
        <v>5693</v>
      </c>
      <c r="AB53" s="24">
        <v>5093</v>
      </c>
      <c r="AC53" s="24">
        <v>5747</v>
      </c>
      <c r="AD53" s="24">
        <v>6252</v>
      </c>
      <c r="AE53" s="24">
        <v>6445</v>
      </c>
      <c r="AF53" s="24">
        <v>5731</v>
      </c>
      <c r="AG53" s="24">
        <v>4420</v>
      </c>
      <c r="AH53" s="24">
        <v>5428</v>
      </c>
      <c r="AI53" s="24">
        <v>6482</v>
      </c>
      <c r="AJ53" s="24">
        <v>6499</v>
      </c>
      <c r="AK53" s="24">
        <v>6560</v>
      </c>
      <c r="AL53" s="24">
        <v>6675</v>
      </c>
      <c r="AM53" s="24">
        <v>6636</v>
      </c>
      <c r="AN53" s="24">
        <v>6142.2051210087293</v>
      </c>
      <c r="AO53" s="24">
        <v>6144.6690006779872</v>
      </c>
      <c r="AP53" s="24">
        <v>6120.7086053614557</v>
      </c>
      <c r="AQ53" s="24">
        <v>6135.3623394610913</v>
      </c>
      <c r="AR53" s="24">
        <v>6148.1122958850347</v>
      </c>
      <c r="AS53" s="24">
        <v>6151.4301443755203</v>
      </c>
      <c r="AT53" s="24">
        <v>6147.4872384279206</v>
      </c>
      <c r="AU53" s="24">
        <v>6152.8431961166934</v>
      </c>
      <c r="AV53" s="24">
        <v>6159.716184473491</v>
      </c>
    </row>
    <row r="54" spans="1:48" x14ac:dyDescent="0.25">
      <c r="A54" s="1"/>
      <c r="B54" s="23" t="s">
        <v>16</v>
      </c>
      <c r="C54" s="21" t="s">
        <v>21</v>
      </c>
      <c r="D54" s="26">
        <v>48.3</v>
      </c>
      <c r="E54" s="26">
        <v>39.6</v>
      </c>
      <c r="F54" s="26">
        <v>46</v>
      </c>
      <c r="G54" s="26">
        <v>41.1</v>
      </c>
      <c r="H54" s="26">
        <v>40.4</v>
      </c>
      <c r="I54" s="26">
        <v>39.1</v>
      </c>
      <c r="J54" s="26">
        <v>46.1</v>
      </c>
      <c r="K54" s="26">
        <v>37.9</v>
      </c>
      <c r="L54" s="26">
        <v>35.4</v>
      </c>
      <c r="M54" s="26">
        <v>38</v>
      </c>
      <c r="N54" s="26">
        <v>37.799999999999997</v>
      </c>
      <c r="O54" s="26">
        <v>46.1</v>
      </c>
      <c r="P54" s="26">
        <v>41</v>
      </c>
      <c r="Q54" s="26">
        <v>46.3</v>
      </c>
      <c r="R54" s="26">
        <v>39.5</v>
      </c>
      <c r="S54" s="26">
        <v>49.2</v>
      </c>
      <c r="T54" s="26">
        <v>48.9</v>
      </c>
      <c r="U54" s="26">
        <v>46.3</v>
      </c>
      <c r="V54" s="26">
        <v>51</v>
      </c>
      <c r="W54" s="26">
        <v>51.9</v>
      </c>
      <c r="X54" s="26">
        <v>69.900000000000006</v>
      </c>
      <c r="Y54" s="26">
        <v>60.8</v>
      </c>
      <c r="Z54" s="26">
        <v>69.099999999999994</v>
      </c>
      <c r="AA54" s="26">
        <v>44.9</v>
      </c>
      <c r="AB54" s="26">
        <v>44.2</v>
      </c>
      <c r="AC54" s="26">
        <v>48.3</v>
      </c>
      <c r="AD54" s="26">
        <v>36.6</v>
      </c>
      <c r="AE54" s="26">
        <v>44.2</v>
      </c>
      <c r="AF54" s="26">
        <v>35.6</v>
      </c>
      <c r="AG54" s="26">
        <v>38</v>
      </c>
      <c r="AH54" s="26">
        <v>49.3</v>
      </c>
      <c r="AI54" s="26">
        <v>58.4</v>
      </c>
      <c r="AJ54" s="26">
        <v>76.900000000000006</v>
      </c>
      <c r="AK54" s="26">
        <v>89.6</v>
      </c>
      <c r="AL54" s="26">
        <v>80.10506456666667</v>
      </c>
      <c r="AM54" s="26">
        <v>82.381749172455997</v>
      </c>
      <c r="AN54" s="26">
        <v>83.908839551326082</v>
      </c>
      <c r="AO54" s="26">
        <v>84.984785227459398</v>
      </c>
      <c r="AP54" s="26">
        <v>85.157388656729651</v>
      </c>
      <c r="AQ54" s="26">
        <v>84.951311947586888</v>
      </c>
      <c r="AR54" s="26">
        <v>84.669552406361603</v>
      </c>
      <c r="AS54" s="26">
        <v>84.838861705053489</v>
      </c>
      <c r="AT54" s="26">
        <v>85.411269898931835</v>
      </c>
      <c r="AU54" s="26">
        <v>85.896713704567091</v>
      </c>
      <c r="AV54" s="26">
        <v>86.20700167822929</v>
      </c>
    </row>
    <row r="55" spans="1:48" x14ac:dyDescent="0.25">
      <c r="A55" s="1"/>
      <c r="B55" s="23"/>
      <c r="C55" s="2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row>
    <row r="56" spans="1:48" x14ac:dyDescent="0.25">
      <c r="A56" s="1"/>
      <c r="B56" s="22" t="s">
        <v>230</v>
      </c>
      <c r="C56" s="2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row>
    <row r="57" spans="1:48" x14ac:dyDescent="0.25">
      <c r="A57" s="1"/>
      <c r="B57" s="23" t="s">
        <v>9</v>
      </c>
      <c r="C57" s="21" t="s">
        <v>10</v>
      </c>
      <c r="D57" s="24">
        <v>1370</v>
      </c>
      <c r="E57" s="24">
        <v>1710</v>
      </c>
      <c r="F57" s="24">
        <v>1225</v>
      </c>
      <c r="G57" s="24">
        <v>1320</v>
      </c>
      <c r="H57" s="24">
        <v>1590</v>
      </c>
      <c r="I57" s="24">
        <v>1450</v>
      </c>
      <c r="J57" s="24">
        <v>1180</v>
      </c>
      <c r="K57" s="24">
        <v>1470</v>
      </c>
      <c r="L57" s="24">
        <v>1990</v>
      </c>
      <c r="M57" s="24">
        <v>1700</v>
      </c>
      <c r="N57" s="24">
        <v>1330</v>
      </c>
      <c r="O57" s="24">
        <v>1070</v>
      </c>
      <c r="P57" s="24">
        <v>1370</v>
      </c>
      <c r="Q57" s="24">
        <v>1210</v>
      </c>
      <c r="R57" s="24">
        <v>880</v>
      </c>
      <c r="S57" s="24">
        <v>1140</v>
      </c>
      <c r="T57" s="24">
        <v>900</v>
      </c>
      <c r="U57" s="24">
        <v>1075</v>
      </c>
      <c r="V57" s="24">
        <v>1115</v>
      </c>
      <c r="W57" s="24">
        <v>885</v>
      </c>
      <c r="X57" s="24">
        <v>885</v>
      </c>
      <c r="Y57" s="24">
        <v>580</v>
      </c>
      <c r="Z57" s="24">
        <v>860</v>
      </c>
      <c r="AA57" s="24">
        <v>499</v>
      </c>
      <c r="AB57" s="24">
        <v>665</v>
      </c>
      <c r="AC57" s="24">
        <v>720</v>
      </c>
      <c r="AD57" s="24">
        <v>688</v>
      </c>
      <c r="AE57" s="24">
        <v>438</v>
      </c>
      <c r="AF57" s="24">
        <v>436</v>
      </c>
      <c r="AG57" s="24">
        <v>535</v>
      </c>
      <c r="AH57" s="24">
        <v>733</v>
      </c>
      <c r="AI57" s="24">
        <v>494</v>
      </c>
      <c r="AJ57" s="24">
        <v>717</v>
      </c>
      <c r="AK57" s="24">
        <v>575</v>
      </c>
      <c r="AL57" s="24">
        <v>305</v>
      </c>
      <c r="AM57" s="24">
        <v>478</v>
      </c>
      <c r="AN57" s="24">
        <v>393.73257606589129</v>
      </c>
      <c r="AO57" s="24">
        <v>392.13734942526833</v>
      </c>
      <c r="AP57" s="24">
        <v>411.21123844992383</v>
      </c>
      <c r="AQ57" s="24">
        <v>407.99418184614581</v>
      </c>
      <c r="AR57" s="24">
        <v>413.29688978736931</v>
      </c>
      <c r="AS57" s="24">
        <v>417.8716147455666</v>
      </c>
      <c r="AT57" s="24">
        <v>418.73770923148675</v>
      </c>
      <c r="AU57" s="24">
        <v>419.64820588770692</v>
      </c>
      <c r="AV57" s="24">
        <v>419.1584697021259</v>
      </c>
    </row>
    <row r="58" spans="1:48" x14ac:dyDescent="0.25">
      <c r="A58" s="1"/>
      <c r="B58" s="23" t="s">
        <v>11</v>
      </c>
      <c r="C58" s="21" t="s">
        <v>10</v>
      </c>
      <c r="D58" s="24">
        <v>1325</v>
      </c>
      <c r="E58" s="24">
        <v>1665</v>
      </c>
      <c r="F58" s="24">
        <v>1120</v>
      </c>
      <c r="G58" s="24">
        <v>1165</v>
      </c>
      <c r="H58" s="24">
        <v>1535</v>
      </c>
      <c r="I58" s="24">
        <v>1400</v>
      </c>
      <c r="J58" s="24">
        <v>1165</v>
      </c>
      <c r="K58" s="24">
        <v>1410</v>
      </c>
      <c r="L58" s="24">
        <v>1960</v>
      </c>
      <c r="M58" s="24">
        <v>1645</v>
      </c>
      <c r="N58" s="24">
        <v>1265</v>
      </c>
      <c r="O58" s="24">
        <v>1050</v>
      </c>
      <c r="P58" s="24">
        <v>1315</v>
      </c>
      <c r="Q58" s="24">
        <v>1165</v>
      </c>
      <c r="R58" s="24">
        <v>790</v>
      </c>
      <c r="S58" s="24">
        <v>1105</v>
      </c>
      <c r="T58" s="24">
        <v>860</v>
      </c>
      <c r="U58" s="24">
        <v>1055</v>
      </c>
      <c r="V58" s="24">
        <v>1080</v>
      </c>
      <c r="W58" s="24">
        <v>868</v>
      </c>
      <c r="X58" s="24">
        <v>862</v>
      </c>
      <c r="Y58" s="24">
        <v>561</v>
      </c>
      <c r="Z58" s="24">
        <v>843</v>
      </c>
      <c r="AA58" s="24">
        <v>471</v>
      </c>
      <c r="AB58" s="24">
        <v>644</v>
      </c>
      <c r="AC58" s="24">
        <v>702</v>
      </c>
      <c r="AD58" s="24">
        <v>663</v>
      </c>
      <c r="AE58" s="24">
        <v>423</v>
      </c>
      <c r="AF58" s="24">
        <v>420</v>
      </c>
      <c r="AG58" s="24">
        <v>494</v>
      </c>
      <c r="AH58" s="24">
        <v>715</v>
      </c>
      <c r="AI58" s="24">
        <v>482</v>
      </c>
      <c r="AJ58" s="24">
        <v>698</v>
      </c>
      <c r="AK58" s="24">
        <v>561</v>
      </c>
      <c r="AL58" s="24">
        <v>296</v>
      </c>
      <c r="AM58" s="24">
        <v>465</v>
      </c>
      <c r="AN58" s="24">
        <v>381.9506396381538</v>
      </c>
      <c r="AO58" s="24">
        <v>380.40314825776153</v>
      </c>
      <c r="AP58" s="24">
        <v>398.90627570623502</v>
      </c>
      <c r="AQ58" s="24">
        <v>395.78548541407775</v>
      </c>
      <c r="AR58" s="24">
        <v>400.92951668545589</v>
      </c>
      <c r="AS58" s="24">
        <v>405.36734895715688</v>
      </c>
      <c r="AT58" s="24">
        <v>406.20752668433482</v>
      </c>
      <c r="AU58" s="24">
        <v>407.09077780934638</v>
      </c>
      <c r="AV58" s="24">
        <v>406.61569620764385</v>
      </c>
    </row>
    <row r="59" spans="1:48" x14ac:dyDescent="0.25">
      <c r="A59" s="1"/>
      <c r="B59" s="23" t="s">
        <v>12</v>
      </c>
      <c r="C59" s="21" t="s">
        <v>228</v>
      </c>
      <c r="D59" s="24">
        <v>1163</v>
      </c>
      <c r="E59" s="24">
        <v>1342</v>
      </c>
      <c r="F59" s="24">
        <v>1134</v>
      </c>
      <c r="G59" s="24">
        <v>830</v>
      </c>
      <c r="H59" s="24">
        <v>1435</v>
      </c>
      <c r="I59" s="24">
        <v>1247</v>
      </c>
      <c r="J59" s="24">
        <v>1488</v>
      </c>
      <c r="K59" s="24">
        <v>1321</v>
      </c>
      <c r="L59" s="24">
        <v>1517</v>
      </c>
      <c r="M59" s="24">
        <v>1134</v>
      </c>
      <c r="N59" s="24">
        <v>1374</v>
      </c>
      <c r="O59" s="24">
        <v>1403</v>
      </c>
      <c r="P59" s="24">
        <v>1292</v>
      </c>
      <c r="Q59" s="24">
        <v>1304</v>
      </c>
      <c r="R59" s="24">
        <v>1002</v>
      </c>
      <c r="S59" s="24">
        <v>1586</v>
      </c>
      <c r="T59" s="24">
        <v>1296</v>
      </c>
      <c r="U59" s="24">
        <v>1423</v>
      </c>
      <c r="V59" s="24">
        <v>1399</v>
      </c>
      <c r="W59" s="24">
        <v>1518</v>
      </c>
      <c r="X59" s="24">
        <v>1456</v>
      </c>
      <c r="Y59" s="24">
        <v>1366</v>
      </c>
      <c r="Z59" s="24">
        <v>1697</v>
      </c>
      <c r="AA59" s="24">
        <v>1275</v>
      </c>
      <c r="AB59" s="24">
        <v>1305</v>
      </c>
      <c r="AC59" s="24">
        <v>1522.5071225071224</v>
      </c>
      <c r="AD59" s="24">
        <v>1715.6108597285067</v>
      </c>
      <c r="AE59" s="24">
        <v>1664.8936170212767</v>
      </c>
      <c r="AF59" s="24">
        <v>1760.4761904761904</v>
      </c>
      <c r="AG59" s="24">
        <v>1516.3967611336031</v>
      </c>
      <c r="AH59" s="24">
        <v>1871.6783216783217</v>
      </c>
      <c r="AI59" s="24">
        <v>1580.7053941908714</v>
      </c>
      <c r="AJ59" s="24">
        <v>1920.5014326647565</v>
      </c>
      <c r="AK59" s="24">
        <v>1997.8431372549019</v>
      </c>
      <c r="AL59" s="24">
        <v>1752</v>
      </c>
      <c r="AM59" s="24">
        <v>1906.6818633409175</v>
      </c>
      <c r="AN59" s="24">
        <v>1942.5415078904007</v>
      </c>
      <c r="AO59" s="24">
        <v>1977.2304341080578</v>
      </c>
      <c r="AP59" s="24">
        <v>2013.2797182768957</v>
      </c>
      <c r="AQ59" s="24">
        <v>2048.5529298653664</v>
      </c>
      <c r="AR59" s="24">
        <v>2084.7205892936208</v>
      </c>
      <c r="AS59" s="24">
        <v>2117.6215715887847</v>
      </c>
      <c r="AT59" s="24">
        <v>2147.5379012405219</v>
      </c>
      <c r="AU59" s="24">
        <v>2181.573213625109</v>
      </c>
      <c r="AV59" s="24">
        <v>2217.1902979966403</v>
      </c>
    </row>
    <row r="60" spans="1:48" x14ac:dyDescent="0.25">
      <c r="A60" s="1"/>
      <c r="B60" s="23" t="s">
        <v>14</v>
      </c>
      <c r="C60" s="21" t="s">
        <v>229</v>
      </c>
      <c r="D60" s="24">
        <v>1541300</v>
      </c>
      <c r="E60" s="24">
        <v>2235000</v>
      </c>
      <c r="F60" s="24">
        <v>1269800</v>
      </c>
      <c r="G60" s="24">
        <v>966900</v>
      </c>
      <c r="H60" s="24">
        <v>2203250</v>
      </c>
      <c r="I60" s="24">
        <v>1746200</v>
      </c>
      <c r="J60" s="24">
        <v>1733750</v>
      </c>
      <c r="K60" s="24">
        <v>1862900</v>
      </c>
      <c r="L60" s="24">
        <v>2972800</v>
      </c>
      <c r="M60" s="24">
        <v>1866250</v>
      </c>
      <c r="N60" s="24">
        <v>1738650</v>
      </c>
      <c r="O60" s="24">
        <v>1473300</v>
      </c>
      <c r="P60" s="24">
        <v>1699550</v>
      </c>
      <c r="Q60" s="24">
        <v>1518850</v>
      </c>
      <c r="R60" s="24">
        <v>791700</v>
      </c>
      <c r="S60" s="24">
        <v>1752650</v>
      </c>
      <c r="T60" s="24">
        <v>1114800</v>
      </c>
      <c r="U60" s="24">
        <v>1500950</v>
      </c>
      <c r="V60" s="24">
        <v>1511400</v>
      </c>
      <c r="W60" s="24">
        <v>1317200</v>
      </c>
      <c r="X60" s="24">
        <v>1254980</v>
      </c>
      <c r="Y60" s="24">
        <v>766250</v>
      </c>
      <c r="Z60" s="24">
        <v>1430460</v>
      </c>
      <c r="AA60" s="24">
        <v>600560</v>
      </c>
      <c r="AB60" s="24">
        <v>840720</v>
      </c>
      <c r="AC60" s="24">
        <v>1068800</v>
      </c>
      <c r="AD60" s="24">
        <v>1137450</v>
      </c>
      <c r="AE60" s="24">
        <v>704250</v>
      </c>
      <c r="AF60" s="24">
        <v>739400</v>
      </c>
      <c r="AG60" s="24">
        <v>749100</v>
      </c>
      <c r="AH60" s="24">
        <v>1338250</v>
      </c>
      <c r="AI60" s="24">
        <v>761900</v>
      </c>
      <c r="AJ60" s="24">
        <v>1340510</v>
      </c>
      <c r="AK60" s="24">
        <v>1120790</v>
      </c>
      <c r="AL60" s="24">
        <v>518600</v>
      </c>
      <c r="AM60" s="24">
        <v>886607.06645419856</v>
      </c>
      <c r="AN60" s="24">
        <v>741954.97147745825</v>
      </c>
      <c r="AO60" s="24">
        <v>752144.68200181285</v>
      </c>
      <c r="AP60" s="24">
        <v>803109.91440612369</v>
      </c>
      <c r="AQ60" s="24">
        <v>810787.51577549952</v>
      </c>
      <c r="AR60" s="24">
        <v>835826.01832470752</v>
      </c>
      <c r="AS60" s="24">
        <v>858414.64260290831</v>
      </c>
      <c r="AT60" s="24">
        <v>872346.05935843627</v>
      </c>
      <c r="AU60" s="24">
        <v>888098.336417265</v>
      </c>
      <c r="AV60" s="24">
        <v>901544.37667894829</v>
      </c>
    </row>
    <row r="61" spans="1:48" x14ac:dyDescent="0.25">
      <c r="A61" s="1"/>
      <c r="B61" s="23" t="s">
        <v>16</v>
      </c>
      <c r="C61" s="21" t="s">
        <v>177</v>
      </c>
      <c r="D61" s="26">
        <v>10.9</v>
      </c>
      <c r="E61" s="26">
        <v>8.8800000000000008</v>
      </c>
      <c r="F61" s="26">
        <v>9.9700000000000006</v>
      </c>
      <c r="G61" s="26">
        <v>13</v>
      </c>
      <c r="H61" s="26">
        <v>10.7</v>
      </c>
      <c r="I61" s="26">
        <v>11.9</v>
      </c>
      <c r="J61" s="26">
        <v>12.1</v>
      </c>
      <c r="K61" s="26">
        <v>11.8</v>
      </c>
      <c r="L61" s="26">
        <v>10.9</v>
      </c>
      <c r="M61" s="26">
        <v>8.18</v>
      </c>
      <c r="N61" s="26">
        <v>7.46</v>
      </c>
      <c r="O61" s="26">
        <v>10</v>
      </c>
      <c r="P61" s="26">
        <v>12.1</v>
      </c>
      <c r="Q61" s="26">
        <v>12.2</v>
      </c>
      <c r="R61" s="26">
        <v>14.1</v>
      </c>
      <c r="S61" s="26">
        <v>12.1</v>
      </c>
      <c r="T61" s="26">
        <v>14.4</v>
      </c>
      <c r="U61" s="26">
        <v>21.8</v>
      </c>
      <c r="V61" s="26">
        <v>22</v>
      </c>
      <c r="W61" s="26">
        <v>15.7</v>
      </c>
      <c r="X61" s="26">
        <v>24.2</v>
      </c>
      <c r="Y61" s="26">
        <v>29.3</v>
      </c>
      <c r="Z61" s="26">
        <v>25.6</v>
      </c>
      <c r="AA61" s="26">
        <v>23.2</v>
      </c>
      <c r="AB61" s="26">
        <v>22.6</v>
      </c>
      <c r="AC61" s="26">
        <v>20.7</v>
      </c>
      <c r="AD61" s="26">
        <v>17.7</v>
      </c>
      <c r="AE61" s="26">
        <v>17.7</v>
      </c>
      <c r="AF61" s="26">
        <v>18.100000000000001</v>
      </c>
      <c r="AG61" s="26">
        <v>19.7</v>
      </c>
      <c r="AH61" s="26">
        <v>21.6</v>
      </c>
      <c r="AI61" s="26">
        <v>32.6</v>
      </c>
      <c r="AJ61" s="26">
        <v>28.7</v>
      </c>
      <c r="AK61" s="26">
        <v>22.2</v>
      </c>
      <c r="AL61" s="26">
        <v>20.6</v>
      </c>
      <c r="AM61" s="26">
        <v>23.035598341006523</v>
      </c>
      <c r="AN61" s="26">
        <v>21.584143923381703</v>
      </c>
      <c r="AO61" s="26">
        <v>22.920251803627259</v>
      </c>
      <c r="AP61" s="26">
        <v>22.562388487761226</v>
      </c>
      <c r="AQ61" s="26">
        <v>22.432692631320606</v>
      </c>
      <c r="AR61" s="26">
        <v>22.352530760111076</v>
      </c>
      <c r="AS61" s="26">
        <v>22.333163460045348</v>
      </c>
      <c r="AT61" s="26">
        <v>22.333654677585816</v>
      </c>
      <c r="AU61" s="26">
        <v>22.235157341760356</v>
      </c>
      <c r="AV61" s="26">
        <v>22.037536186500638</v>
      </c>
    </row>
    <row r="62" spans="1:48" x14ac:dyDescent="0.25">
      <c r="A62" s="1"/>
      <c r="B62" s="23"/>
      <c r="C62" s="2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row>
    <row r="63" spans="1:48" x14ac:dyDescent="0.25">
      <c r="A63" s="1"/>
      <c r="B63" s="22" t="s">
        <v>242</v>
      </c>
      <c r="C63" s="2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row>
    <row r="64" spans="1:48" x14ac:dyDescent="0.25">
      <c r="A64" s="1"/>
      <c r="B64" s="23" t="s">
        <v>9</v>
      </c>
      <c r="C64" s="21" t="s">
        <v>10</v>
      </c>
      <c r="D64" s="24">
        <v>11350</v>
      </c>
      <c r="E64" s="24">
        <v>10000</v>
      </c>
      <c r="F64" s="24">
        <v>11650</v>
      </c>
      <c r="G64" s="24">
        <v>11750</v>
      </c>
      <c r="H64" s="24">
        <v>11590</v>
      </c>
      <c r="I64" s="24">
        <v>11290</v>
      </c>
      <c r="J64" s="24">
        <v>12680</v>
      </c>
      <c r="K64" s="24">
        <v>11625</v>
      </c>
      <c r="L64" s="24">
        <v>9770</v>
      </c>
      <c r="M64" s="24">
        <v>9410</v>
      </c>
      <c r="N64" s="24">
        <v>10170</v>
      </c>
      <c r="O64" s="24">
        <v>9450</v>
      </c>
      <c r="P64" s="24">
        <v>9080</v>
      </c>
      <c r="Q64" s="24">
        <v>8630</v>
      </c>
      <c r="R64" s="24">
        <v>8195</v>
      </c>
      <c r="S64" s="24">
        <v>9090</v>
      </c>
      <c r="T64" s="24">
        <v>8800</v>
      </c>
      <c r="U64" s="24">
        <v>8595</v>
      </c>
      <c r="V64" s="24">
        <v>9170</v>
      </c>
      <c r="W64" s="24">
        <v>8680</v>
      </c>
      <c r="X64" s="24">
        <v>8420</v>
      </c>
      <c r="Y64" s="24">
        <v>6800</v>
      </c>
      <c r="Z64" s="24">
        <v>7840</v>
      </c>
      <c r="AA64" s="24">
        <v>6105</v>
      </c>
      <c r="AB64" s="24">
        <v>7960</v>
      </c>
      <c r="AC64" s="24">
        <v>7990</v>
      </c>
      <c r="AD64" s="24">
        <v>7590</v>
      </c>
      <c r="AE64" s="24">
        <v>6680</v>
      </c>
      <c r="AF64" s="24">
        <v>7735</v>
      </c>
      <c r="AG64" s="24">
        <v>7505</v>
      </c>
      <c r="AH64" s="24">
        <v>6650</v>
      </c>
      <c r="AI64" s="24">
        <v>6470</v>
      </c>
      <c r="AJ64" s="24">
        <v>6195</v>
      </c>
      <c r="AK64" s="24">
        <v>6610</v>
      </c>
      <c r="AL64" s="24">
        <v>6575</v>
      </c>
      <c r="AM64" s="24">
        <v>6430</v>
      </c>
      <c r="AN64" s="24">
        <v>6407.6054947961111</v>
      </c>
      <c r="AO64" s="24">
        <v>6303.3394925499579</v>
      </c>
      <c r="AP64" s="24">
        <v>6212.8265766838649</v>
      </c>
      <c r="AQ64" s="24">
        <v>6169.9922670012893</v>
      </c>
      <c r="AR64" s="24">
        <v>6123.6777235738646</v>
      </c>
      <c r="AS64" s="24">
        <v>6070.5464884807516</v>
      </c>
      <c r="AT64" s="24">
        <v>6000.7036754088258</v>
      </c>
      <c r="AU64" s="24">
        <v>5932.6246282517986</v>
      </c>
      <c r="AV64" s="24">
        <v>5873.3803249572666</v>
      </c>
    </row>
    <row r="65" spans="1:48" x14ac:dyDescent="0.25">
      <c r="A65" s="1"/>
      <c r="B65" s="23" t="s">
        <v>11</v>
      </c>
      <c r="C65" s="21" t="s">
        <v>10</v>
      </c>
      <c r="D65" s="24">
        <v>10910</v>
      </c>
      <c r="E65" s="24">
        <v>9790</v>
      </c>
      <c r="F65" s="24">
        <v>11500</v>
      </c>
      <c r="G65" s="24">
        <v>10850</v>
      </c>
      <c r="H65" s="24">
        <v>11238</v>
      </c>
      <c r="I65" s="24">
        <v>11118</v>
      </c>
      <c r="J65" s="24">
        <v>12515</v>
      </c>
      <c r="K65" s="24">
        <v>11095</v>
      </c>
      <c r="L65" s="24">
        <v>9610</v>
      </c>
      <c r="M65" s="24">
        <v>8657</v>
      </c>
      <c r="N65" s="24">
        <v>9413</v>
      </c>
      <c r="O65" s="24">
        <v>9080</v>
      </c>
      <c r="P65" s="24">
        <v>7915</v>
      </c>
      <c r="Q65" s="24">
        <v>8500</v>
      </c>
      <c r="R65" s="24">
        <v>7775</v>
      </c>
      <c r="S65" s="24">
        <v>8835</v>
      </c>
      <c r="T65" s="24">
        <v>8290</v>
      </c>
      <c r="U65" s="24">
        <v>8405</v>
      </c>
      <c r="V65" s="24">
        <v>8590</v>
      </c>
      <c r="W65" s="24">
        <v>8415</v>
      </c>
      <c r="X65" s="24">
        <v>8290</v>
      </c>
      <c r="Y65" s="24">
        <v>6590</v>
      </c>
      <c r="Z65" s="24">
        <v>7765</v>
      </c>
      <c r="AA65" s="24">
        <v>6025</v>
      </c>
      <c r="AB65" s="24">
        <v>7490</v>
      </c>
      <c r="AC65" s="24">
        <v>7915</v>
      </c>
      <c r="AD65" s="24">
        <v>7405</v>
      </c>
      <c r="AE65" s="24">
        <v>6260</v>
      </c>
      <c r="AF65" s="24">
        <v>7635</v>
      </c>
      <c r="AG65" s="24">
        <v>6630</v>
      </c>
      <c r="AH65" s="24">
        <v>6563</v>
      </c>
      <c r="AI65" s="24">
        <v>6090</v>
      </c>
      <c r="AJ65" s="24">
        <v>6135</v>
      </c>
      <c r="AK65" s="24">
        <v>6500</v>
      </c>
      <c r="AL65" s="24">
        <v>6465</v>
      </c>
      <c r="AM65" s="24">
        <v>6300</v>
      </c>
      <c r="AN65" s="24">
        <v>6233.0090385315916</v>
      </c>
      <c r="AO65" s="24">
        <v>6131.2743670261625</v>
      </c>
      <c r="AP65" s="24">
        <v>6039.5666197925657</v>
      </c>
      <c r="AQ65" s="24">
        <v>5995.3785497961053</v>
      </c>
      <c r="AR65" s="24">
        <v>5948.8042628781204</v>
      </c>
      <c r="AS65" s="24">
        <v>5896.3932850377114</v>
      </c>
      <c r="AT65" s="24">
        <v>5828.230948037266</v>
      </c>
      <c r="AU65" s="24">
        <v>5762.3240965128743</v>
      </c>
      <c r="AV65" s="24">
        <v>5705.2873674466873</v>
      </c>
    </row>
    <row r="66" spans="1:48" x14ac:dyDescent="0.25">
      <c r="A66" s="1"/>
      <c r="B66" s="23" t="s">
        <v>12</v>
      </c>
      <c r="C66" s="21" t="s">
        <v>13</v>
      </c>
      <c r="D66" s="24">
        <v>35.299999999999997</v>
      </c>
      <c r="E66" s="24">
        <v>31</v>
      </c>
      <c r="F66" s="24">
        <v>41.1</v>
      </c>
      <c r="G66" s="24">
        <v>31</v>
      </c>
      <c r="H66" s="24">
        <v>31.7</v>
      </c>
      <c r="I66" s="24">
        <v>27</v>
      </c>
      <c r="J66" s="24">
        <v>31.6</v>
      </c>
      <c r="K66" s="24">
        <v>24.3</v>
      </c>
      <c r="L66" s="24">
        <v>32</v>
      </c>
      <c r="M66" s="24">
        <v>28</v>
      </c>
      <c r="N66" s="24">
        <v>33.700000000000003</v>
      </c>
      <c r="O66" s="24">
        <v>32.200000000000003</v>
      </c>
      <c r="P66" s="24">
        <v>27.3</v>
      </c>
      <c r="Q66" s="24">
        <v>37.299999999999997</v>
      </c>
      <c r="R66" s="24">
        <v>39.4</v>
      </c>
      <c r="S66" s="24">
        <v>34.299999999999997</v>
      </c>
      <c r="T66" s="24">
        <v>30.3</v>
      </c>
      <c r="U66" s="24">
        <v>35.6</v>
      </c>
      <c r="V66" s="24">
        <v>35.799999999999997</v>
      </c>
      <c r="W66" s="24">
        <v>44.8</v>
      </c>
      <c r="X66" s="24">
        <v>43</v>
      </c>
      <c r="Y66" s="24">
        <v>30.3</v>
      </c>
      <c r="Z66" s="24">
        <v>43.8</v>
      </c>
      <c r="AA66" s="24">
        <v>45.4</v>
      </c>
      <c r="AB66" s="24">
        <v>46.3</v>
      </c>
      <c r="AC66" s="24">
        <v>46.749589387239418</v>
      </c>
      <c r="AD66" s="24">
        <v>44.966644159351787</v>
      </c>
      <c r="AE66" s="24">
        <v>37.880670926517574</v>
      </c>
      <c r="AF66" s="24">
        <v>47.607465618860509</v>
      </c>
      <c r="AG66" s="24">
        <v>48.444193061840117</v>
      </c>
      <c r="AH66" s="24">
        <v>47.628675910406827</v>
      </c>
      <c r="AI66" s="24">
        <v>32.215927750410508</v>
      </c>
      <c r="AJ66" s="24">
        <v>48.883455582722085</v>
      </c>
      <c r="AK66" s="24">
        <v>47.136923076923075</v>
      </c>
      <c r="AL66" s="24">
        <v>56.9</v>
      </c>
      <c r="AM66" s="24">
        <v>52.715079365079362</v>
      </c>
      <c r="AN66" s="24">
        <v>48.779035201644533</v>
      </c>
      <c r="AO66" s="24">
        <v>49.170820498586352</v>
      </c>
      <c r="AP66" s="24">
        <v>49.583546715176581</v>
      </c>
      <c r="AQ66" s="24">
        <v>49.990242168214749</v>
      </c>
      <c r="AR66" s="24">
        <v>50.414853614189568</v>
      </c>
      <c r="AS66" s="24">
        <v>50.807822322552113</v>
      </c>
      <c r="AT66" s="24">
        <v>51.189047979429205</v>
      </c>
      <c r="AU66" s="24">
        <v>51.542810360755908</v>
      </c>
      <c r="AV66" s="24">
        <v>51.929938401295807</v>
      </c>
    </row>
    <row r="67" spans="1:48" x14ac:dyDescent="0.25">
      <c r="A67" s="1"/>
      <c r="B67" s="23" t="s">
        <v>14</v>
      </c>
      <c r="C67" s="21" t="s">
        <v>15</v>
      </c>
      <c r="D67" s="24">
        <v>385220</v>
      </c>
      <c r="E67" s="24">
        <v>303670</v>
      </c>
      <c r="F67" s="24">
        <v>472890</v>
      </c>
      <c r="G67" s="24">
        <v>336610</v>
      </c>
      <c r="H67" s="24">
        <v>356404</v>
      </c>
      <c r="I67" s="24">
        <v>300300</v>
      </c>
      <c r="J67" s="24">
        <v>395130</v>
      </c>
      <c r="K67" s="24">
        <v>269290</v>
      </c>
      <c r="L67" s="24">
        <v>307700</v>
      </c>
      <c r="M67" s="24">
        <v>242280</v>
      </c>
      <c r="N67" s="24">
        <v>316985</v>
      </c>
      <c r="O67" s="24">
        <v>292400</v>
      </c>
      <c r="P67" s="24">
        <v>216095</v>
      </c>
      <c r="Q67" s="24">
        <v>316970</v>
      </c>
      <c r="R67" s="24">
        <v>306425</v>
      </c>
      <c r="S67" s="24">
        <v>303480</v>
      </c>
      <c r="T67" s="24">
        <v>251590</v>
      </c>
      <c r="U67" s="24">
        <v>298875</v>
      </c>
      <c r="V67" s="24">
        <v>307415</v>
      </c>
      <c r="W67" s="24">
        <v>377190</v>
      </c>
      <c r="X67" s="24">
        <v>356600</v>
      </c>
      <c r="Y67" s="24">
        <v>199858</v>
      </c>
      <c r="Z67" s="24">
        <v>340100</v>
      </c>
      <c r="AA67" s="24">
        <v>273343</v>
      </c>
      <c r="AB67" s="24">
        <v>347068</v>
      </c>
      <c r="AC67" s="24">
        <v>370023</v>
      </c>
      <c r="AD67" s="24">
        <v>332978</v>
      </c>
      <c r="AE67" s="24">
        <v>237133</v>
      </c>
      <c r="AF67" s="24">
        <v>363483</v>
      </c>
      <c r="AG67" s="24">
        <v>321185</v>
      </c>
      <c r="AH67" s="24">
        <v>312587</v>
      </c>
      <c r="AI67" s="24">
        <v>196195</v>
      </c>
      <c r="AJ67" s="24">
        <v>299900</v>
      </c>
      <c r="AK67" s="24">
        <v>306390</v>
      </c>
      <c r="AL67" s="24">
        <v>367695</v>
      </c>
      <c r="AM67" s="24">
        <v>332105</v>
      </c>
      <c r="AN67" s="24">
        <v>304040.16730957432</v>
      </c>
      <c r="AO67" s="24">
        <v>301479.79134398839</v>
      </c>
      <c r="AP67" s="24">
        <v>299463.13364381267</v>
      </c>
      <c r="AQ67" s="24">
        <v>299710.42560465768</v>
      </c>
      <c r="AR67" s="24">
        <v>299908.09610248409</v>
      </c>
      <c r="AS67" s="24">
        <v>299582.90237792506</v>
      </c>
      <c r="AT67" s="24">
        <v>298341.59364142921</v>
      </c>
      <c r="AU67" s="24">
        <v>297006.37814965745</v>
      </c>
      <c r="AV67" s="24">
        <v>296275.22155836923</v>
      </c>
    </row>
    <row r="68" spans="1:48" x14ac:dyDescent="0.25">
      <c r="A68" s="1"/>
      <c r="B68" s="23" t="s">
        <v>16</v>
      </c>
      <c r="C68" s="21" t="s">
        <v>17</v>
      </c>
      <c r="D68" s="26">
        <v>2.46</v>
      </c>
      <c r="E68" s="26">
        <v>3.04</v>
      </c>
      <c r="F68" s="26">
        <v>3.14</v>
      </c>
      <c r="G68" s="26">
        <v>4.04</v>
      </c>
      <c r="H68" s="26">
        <v>3.7</v>
      </c>
      <c r="I68" s="26">
        <v>5.05</v>
      </c>
      <c r="J68" s="26">
        <v>4.1900000000000004</v>
      </c>
      <c r="K68" s="26">
        <v>3.82</v>
      </c>
      <c r="L68" s="26">
        <v>3.03</v>
      </c>
      <c r="M68" s="26">
        <v>2.77</v>
      </c>
      <c r="N68" s="26">
        <v>2.71</v>
      </c>
      <c r="O68" s="26">
        <v>2.79</v>
      </c>
      <c r="P68" s="26">
        <v>3.8</v>
      </c>
      <c r="Q68" s="26">
        <v>3.63</v>
      </c>
      <c r="R68" s="26">
        <v>3.4</v>
      </c>
      <c r="S68" s="26">
        <v>3.55</v>
      </c>
      <c r="T68" s="26">
        <v>4.5</v>
      </c>
      <c r="U68" s="26">
        <v>7.74</v>
      </c>
      <c r="V68" s="26">
        <v>7.31</v>
      </c>
      <c r="W68" s="26">
        <v>4.82</v>
      </c>
      <c r="X68" s="26">
        <v>6.61</v>
      </c>
      <c r="Y68" s="26">
        <v>8.24</v>
      </c>
      <c r="Z68" s="26">
        <v>8.07</v>
      </c>
      <c r="AA68" s="26">
        <v>6.62</v>
      </c>
      <c r="AB68" s="26">
        <v>5.74</v>
      </c>
      <c r="AC68" s="26">
        <v>4.8</v>
      </c>
      <c r="AD68" s="26">
        <v>4.68</v>
      </c>
      <c r="AE68" s="26">
        <v>5.74</v>
      </c>
      <c r="AF68" s="26">
        <v>5.09</v>
      </c>
      <c r="AG68" s="26">
        <v>4.47</v>
      </c>
      <c r="AH68" s="26">
        <v>5.22</v>
      </c>
      <c r="AI68" s="26">
        <v>9.35</v>
      </c>
      <c r="AJ68" s="26">
        <v>8.83</v>
      </c>
      <c r="AK68" s="26">
        <v>7.27</v>
      </c>
      <c r="AL68" s="26">
        <v>5.71</v>
      </c>
      <c r="AM68" s="26">
        <v>5.4332391357841567</v>
      </c>
      <c r="AN68" s="26">
        <v>6.123275238078759</v>
      </c>
      <c r="AO68" s="26">
        <v>6.1522080588428603</v>
      </c>
      <c r="AP68" s="26">
        <v>6.2031963871994371</v>
      </c>
      <c r="AQ68" s="26">
        <v>6.175128264682753</v>
      </c>
      <c r="AR68" s="26">
        <v>6.1505858352272096</v>
      </c>
      <c r="AS68" s="26">
        <v>6.1314644359933705</v>
      </c>
      <c r="AT68" s="26">
        <v>6.1362058254825458</v>
      </c>
      <c r="AU68" s="26">
        <v>6.1520281132828156</v>
      </c>
      <c r="AV68" s="26">
        <v>6.1291509762992504</v>
      </c>
    </row>
    <row r="69" spans="1:48" ht="15.75" thickBot="1" x14ac:dyDescent="0.3">
      <c r="A69" s="1"/>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row>
    <row r="70" spans="1:48" x14ac:dyDescent="0.25">
      <c r="A70" s="1"/>
      <c r="B70" s="1"/>
      <c r="C70" s="2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row>
    <row r="71" spans="1:48" x14ac:dyDescent="0.25">
      <c r="A71" s="1"/>
      <c r="B71" s="1"/>
      <c r="C71" s="2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row>
    <row r="72" spans="1:48" x14ac:dyDescent="0.25">
      <c r="A72" s="1"/>
      <c r="B72" s="15" t="str">
        <f>+TOC!A90&amp;" Vegetable Production and Prices"</f>
        <v>North Dakota Vegetable Production and Prices</v>
      </c>
      <c r="C72" s="16"/>
      <c r="D72" s="15">
        <v>1990</v>
      </c>
      <c r="E72" s="15">
        <v>1991</v>
      </c>
      <c r="F72" s="15">
        <v>1992</v>
      </c>
      <c r="G72" s="15">
        <v>1993</v>
      </c>
      <c r="H72" s="15">
        <v>1994</v>
      </c>
      <c r="I72" s="15">
        <v>1995</v>
      </c>
      <c r="J72" s="15">
        <v>1996</v>
      </c>
      <c r="K72" s="15">
        <v>1997</v>
      </c>
      <c r="L72" s="15">
        <v>1998</v>
      </c>
      <c r="M72" s="15">
        <v>1999</v>
      </c>
      <c r="N72" s="15">
        <v>2000</v>
      </c>
      <c r="O72" s="15">
        <v>2001</v>
      </c>
      <c r="P72" s="15">
        <v>2002</v>
      </c>
      <c r="Q72" s="15">
        <v>2003</v>
      </c>
      <c r="R72" s="15">
        <v>2004</v>
      </c>
      <c r="S72" s="15">
        <v>2005</v>
      </c>
      <c r="T72" s="15">
        <v>2006</v>
      </c>
      <c r="U72" s="15">
        <v>2007</v>
      </c>
      <c r="V72" s="15">
        <v>2008</v>
      </c>
      <c r="W72" s="15">
        <v>2009</v>
      </c>
      <c r="X72" s="15">
        <v>2010</v>
      </c>
      <c r="Y72" s="15">
        <v>2011</v>
      </c>
      <c r="Z72" s="15">
        <v>2012</v>
      </c>
      <c r="AA72" s="15">
        <v>2013</v>
      </c>
      <c r="AB72" s="15">
        <v>2014</v>
      </c>
      <c r="AC72" s="15">
        <v>2015</v>
      </c>
      <c r="AD72" s="15">
        <v>2016</v>
      </c>
      <c r="AE72" s="15">
        <v>2017</v>
      </c>
      <c r="AF72" s="15">
        <v>2018</v>
      </c>
      <c r="AG72" s="15">
        <v>2019</v>
      </c>
      <c r="AH72" s="15">
        <v>2020</v>
      </c>
      <c r="AI72" s="15">
        <v>2021</v>
      </c>
      <c r="AJ72" s="15">
        <v>2022</v>
      </c>
      <c r="AK72" s="15">
        <v>2023</v>
      </c>
      <c r="AL72" s="15">
        <v>2024</v>
      </c>
      <c r="AM72" s="15">
        <v>2025</v>
      </c>
      <c r="AN72" s="15">
        <v>2026</v>
      </c>
      <c r="AO72" s="15">
        <v>2027</v>
      </c>
      <c r="AP72" s="15">
        <v>2028</v>
      </c>
      <c r="AQ72" s="15">
        <v>2029</v>
      </c>
      <c r="AR72" s="15">
        <v>2030</v>
      </c>
      <c r="AS72" s="15">
        <v>2031</v>
      </c>
      <c r="AT72" s="15">
        <v>2032</v>
      </c>
      <c r="AU72" s="15">
        <v>2033</v>
      </c>
      <c r="AV72" s="15">
        <v>2034</v>
      </c>
    </row>
    <row r="73" spans="1:48" ht="15.75" thickBot="1" x14ac:dyDescent="0.3">
      <c r="A73" s="1"/>
      <c r="B73" s="19"/>
      <c r="C73" s="20" t="s">
        <v>7</v>
      </c>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row>
    <row r="74" spans="1:48" x14ac:dyDescent="0.25">
      <c r="A74" s="1"/>
      <c r="B74" s="1"/>
      <c r="C74" s="2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row>
    <row r="75" spans="1:48" x14ac:dyDescent="0.25">
      <c r="A75" s="1"/>
      <c r="B75" s="22" t="s">
        <v>243</v>
      </c>
      <c r="C75" s="21"/>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1"/>
      <c r="AK75" s="1"/>
      <c r="AL75" s="1"/>
      <c r="AM75" s="1"/>
      <c r="AN75" s="1"/>
      <c r="AO75" s="1"/>
      <c r="AP75" s="1"/>
      <c r="AQ75" s="1"/>
      <c r="AR75" s="1"/>
      <c r="AS75" s="1"/>
      <c r="AT75" s="1"/>
      <c r="AU75" s="1"/>
      <c r="AV75" s="1"/>
    </row>
    <row r="76" spans="1:48" x14ac:dyDescent="0.25">
      <c r="A76" s="1"/>
      <c r="B76" s="23" t="s">
        <v>9</v>
      </c>
      <c r="C76" s="21" t="s">
        <v>10</v>
      </c>
      <c r="D76" s="24">
        <v>570</v>
      </c>
      <c r="E76" s="24">
        <v>520</v>
      </c>
      <c r="F76" s="24">
        <v>440</v>
      </c>
      <c r="G76" s="24">
        <v>510</v>
      </c>
      <c r="H76" s="24">
        <v>570</v>
      </c>
      <c r="I76" s="24">
        <v>600</v>
      </c>
      <c r="J76" s="24">
        <v>580</v>
      </c>
      <c r="K76" s="24">
        <v>620</v>
      </c>
      <c r="L76" s="24">
        <v>750</v>
      </c>
      <c r="M76" s="24">
        <v>630</v>
      </c>
      <c r="N76" s="24">
        <v>610</v>
      </c>
      <c r="O76" s="24">
        <v>440</v>
      </c>
      <c r="P76" s="24">
        <v>790</v>
      </c>
      <c r="Q76" s="24">
        <v>540</v>
      </c>
      <c r="R76" s="24">
        <v>560</v>
      </c>
      <c r="S76" s="24">
        <v>620</v>
      </c>
      <c r="T76" s="24">
        <v>670</v>
      </c>
      <c r="U76" s="24">
        <v>690</v>
      </c>
      <c r="V76" s="24">
        <v>660</v>
      </c>
      <c r="W76" s="24">
        <v>610</v>
      </c>
      <c r="X76" s="24">
        <v>800</v>
      </c>
      <c r="Y76" s="24">
        <v>410</v>
      </c>
      <c r="Z76" s="24">
        <v>700</v>
      </c>
      <c r="AA76" s="24">
        <v>440</v>
      </c>
      <c r="AB76" s="24">
        <v>630</v>
      </c>
      <c r="AC76" s="24">
        <v>655</v>
      </c>
      <c r="AD76" s="24">
        <v>625</v>
      </c>
      <c r="AE76" s="24">
        <v>705</v>
      </c>
      <c r="AF76" s="24">
        <v>624</v>
      </c>
      <c r="AG76" s="24">
        <v>661</v>
      </c>
      <c r="AH76" s="24">
        <v>834.2</v>
      </c>
      <c r="AI76" s="24">
        <v>676.3</v>
      </c>
      <c r="AJ76" s="24">
        <v>584</v>
      </c>
      <c r="AK76" s="24">
        <v>551</v>
      </c>
      <c r="AL76" s="24">
        <v>730</v>
      </c>
      <c r="AM76" s="24">
        <v>600</v>
      </c>
      <c r="AN76" s="24">
        <v>745.38110288474775</v>
      </c>
      <c r="AO76" s="24">
        <v>734.57613848077688</v>
      </c>
      <c r="AP76" s="24">
        <v>734.70524483419206</v>
      </c>
      <c r="AQ76" s="24">
        <v>741.75808619498127</v>
      </c>
      <c r="AR76" s="24">
        <v>746.7942099353935</v>
      </c>
      <c r="AS76" s="24">
        <v>751.45575815163227</v>
      </c>
      <c r="AT76" s="24">
        <v>755.88829277714387</v>
      </c>
      <c r="AU76" s="24">
        <v>760.08135673296681</v>
      </c>
      <c r="AV76" s="24">
        <v>764.50745460508745</v>
      </c>
    </row>
    <row r="77" spans="1:48" x14ac:dyDescent="0.25">
      <c r="A77" s="1"/>
      <c r="B77" s="23" t="s">
        <v>11</v>
      </c>
      <c r="C77" s="21" t="s">
        <v>10</v>
      </c>
      <c r="D77" s="24">
        <v>550</v>
      </c>
      <c r="E77" s="24">
        <v>510</v>
      </c>
      <c r="F77" s="24">
        <v>390</v>
      </c>
      <c r="G77" s="24">
        <v>380</v>
      </c>
      <c r="H77" s="24">
        <v>470</v>
      </c>
      <c r="I77" s="24">
        <v>540</v>
      </c>
      <c r="J77" s="24">
        <v>570</v>
      </c>
      <c r="K77" s="24">
        <v>565</v>
      </c>
      <c r="L77" s="24">
        <v>710</v>
      </c>
      <c r="M77" s="24">
        <v>570</v>
      </c>
      <c r="N77" s="24">
        <v>525</v>
      </c>
      <c r="O77" s="24">
        <v>400</v>
      </c>
      <c r="P77" s="24">
        <v>690</v>
      </c>
      <c r="Q77" s="24">
        <v>520</v>
      </c>
      <c r="R77" s="24">
        <v>475</v>
      </c>
      <c r="S77" s="24">
        <v>565</v>
      </c>
      <c r="T77" s="24">
        <v>640</v>
      </c>
      <c r="U77" s="24">
        <v>665</v>
      </c>
      <c r="V77" s="24">
        <v>640</v>
      </c>
      <c r="W77" s="24">
        <v>580</v>
      </c>
      <c r="X77" s="24">
        <v>770</v>
      </c>
      <c r="Y77" s="24">
        <v>380</v>
      </c>
      <c r="Z77" s="24">
        <v>685</v>
      </c>
      <c r="AA77" s="24">
        <v>430</v>
      </c>
      <c r="AB77" s="24">
        <v>615</v>
      </c>
      <c r="AC77" s="24">
        <v>635</v>
      </c>
      <c r="AD77" s="24">
        <v>565</v>
      </c>
      <c r="AE77" s="24">
        <v>685</v>
      </c>
      <c r="AF77" s="24">
        <v>604.20000000000005</v>
      </c>
      <c r="AG77" s="24">
        <v>577</v>
      </c>
      <c r="AH77" s="24">
        <v>803.7</v>
      </c>
      <c r="AI77" s="24">
        <v>630.70000000000005</v>
      </c>
      <c r="AJ77" s="24">
        <v>578.70000000000005</v>
      </c>
      <c r="AK77" s="24">
        <v>545.9</v>
      </c>
      <c r="AL77" s="24">
        <v>720</v>
      </c>
      <c r="AM77" s="24">
        <v>590</v>
      </c>
      <c r="AN77" s="24">
        <v>717.42540560371162</v>
      </c>
      <c r="AO77" s="24">
        <v>707.02568439909737</v>
      </c>
      <c r="AP77" s="24">
        <v>707.14994846362458</v>
      </c>
      <c r="AQ77" s="24">
        <v>713.93827129043927</v>
      </c>
      <c r="AR77" s="24">
        <v>718.78551400818117</v>
      </c>
      <c r="AS77" s="24">
        <v>723.27222967834962</v>
      </c>
      <c r="AT77" s="24">
        <v>727.53852100638596</v>
      </c>
      <c r="AU77" s="24">
        <v>731.57432306009196</v>
      </c>
      <c r="AV77" s="24">
        <v>735.8344190553081</v>
      </c>
    </row>
    <row r="78" spans="1:48" x14ac:dyDescent="0.25">
      <c r="A78" s="1"/>
      <c r="B78" s="23" t="s">
        <v>12</v>
      </c>
      <c r="C78" s="21" t="s">
        <v>244</v>
      </c>
      <c r="D78" s="24">
        <v>910</v>
      </c>
      <c r="E78" s="24">
        <v>1480</v>
      </c>
      <c r="F78" s="24">
        <v>1200</v>
      </c>
      <c r="G78" s="24">
        <v>780</v>
      </c>
      <c r="H78" s="24">
        <v>1300</v>
      </c>
      <c r="I78" s="24">
        <v>1330</v>
      </c>
      <c r="J78" s="24">
        <v>1320</v>
      </c>
      <c r="K78" s="24">
        <v>1260</v>
      </c>
      <c r="L78" s="24">
        <v>1380</v>
      </c>
      <c r="M78" s="24">
        <v>1450</v>
      </c>
      <c r="N78" s="24">
        <v>1450.0952380952381</v>
      </c>
      <c r="O78" s="24">
        <v>1550</v>
      </c>
      <c r="P78" s="24">
        <v>1540</v>
      </c>
      <c r="Q78" s="24">
        <v>1500</v>
      </c>
      <c r="R78" s="24">
        <v>1000</v>
      </c>
      <c r="S78" s="24">
        <v>1520</v>
      </c>
      <c r="T78" s="24">
        <v>1200</v>
      </c>
      <c r="U78" s="24">
        <v>1620</v>
      </c>
      <c r="V78" s="24">
        <v>1570</v>
      </c>
      <c r="W78" s="24">
        <v>1470</v>
      </c>
      <c r="X78" s="24">
        <v>1490</v>
      </c>
      <c r="Y78" s="24">
        <v>1300</v>
      </c>
      <c r="Z78" s="24">
        <v>1702.1897810218977</v>
      </c>
      <c r="AA78" s="24">
        <v>1653.9534883720928</v>
      </c>
      <c r="AB78" s="24">
        <v>1430.0813008130081</v>
      </c>
      <c r="AC78" s="24">
        <v>1401.732283464567</v>
      </c>
      <c r="AD78" s="24">
        <v>1576.6371681415928</v>
      </c>
      <c r="AE78" s="24">
        <v>1809.051094890511</v>
      </c>
      <c r="AF78" s="24">
        <v>1757.0340946706388</v>
      </c>
      <c r="AG78" s="24">
        <v>1409.8786828422878</v>
      </c>
      <c r="AH78" s="24">
        <v>1635.3116834639789</v>
      </c>
      <c r="AI78" s="24">
        <v>1036.784525130807</v>
      </c>
      <c r="AJ78" s="24">
        <v>1831.1733195092447</v>
      </c>
      <c r="AK78" s="24">
        <v>1693.7167979483422</v>
      </c>
      <c r="AL78" s="24">
        <v>1830</v>
      </c>
      <c r="AM78" s="24">
        <v>2000</v>
      </c>
      <c r="AN78" s="24">
        <v>1690.7633571205529</v>
      </c>
      <c r="AO78" s="24">
        <v>1702.7727628347448</v>
      </c>
      <c r="AP78" s="24">
        <v>1714.7901712099299</v>
      </c>
      <c r="AQ78" s="24">
        <v>1728.2571724211543</v>
      </c>
      <c r="AR78" s="24">
        <v>1741.4845941407766</v>
      </c>
      <c r="AS78" s="24">
        <v>1753.6812553535299</v>
      </c>
      <c r="AT78" s="24">
        <v>1766.9775450521802</v>
      </c>
      <c r="AU78" s="24">
        <v>1779.1104911441432</v>
      </c>
      <c r="AV78" s="24">
        <v>1791.2744323203547</v>
      </c>
    </row>
    <row r="79" spans="1:48" x14ac:dyDescent="0.25">
      <c r="A79" s="1"/>
      <c r="B79" s="23" t="s">
        <v>14</v>
      </c>
      <c r="C79" s="21" t="s">
        <v>245</v>
      </c>
      <c r="D79" s="24">
        <v>5005</v>
      </c>
      <c r="E79" s="24">
        <v>7548</v>
      </c>
      <c r="F79" s="24">
        <v>4680</v>
      </c>
      <c r="G79" s="24">
        <v>2964</v>
      </c>
      <c r="H79" s="24">
        <v>6110</v>
      </c>
      <c r="I79" s="24">
        <v>7182</v>
      </c>
      <c r="J79" s="24">
        <v>7524</v>
      </c>
      <c r="K79" s="24">
        <v>7119</v>
      </c>
      <c r="L79" s="24">
        <v>9798</v>
      </c>
      <c r="M79" s="24">
        <v>8265</v>
      </c>
      <c r="N79" s="24">
        <v>7613</v>
      </c>
      <c r="O79" s="24">
        <v>6200</v>
      </c>
      <c r="P79" s="24">
        <v>10626</v>
      </c>
      <c r="Q79" s="24">
        <v>7800</v>
      </c>
      <c r="R79" s="24">
        <v>4750</v>
      </c>
      <c r="S79" s="24">
        <v>8588</v>
      </c>
      <c r="T79" s="24">
        <v>7680</v>
      </c>
      <c r="U79" s="24">
        <v>10773</v>
      </c>
      <c r="V79" s="24">
        <v>10048</v>
      </c>
      <c r="W79" s="24">
        <v>8526</v>
      </c>
      <c r="X79" s="24">
        <v>11473</v>
      </c>
      <c r="Y79" s="24">
        <v>4940</v>
      </c>
      <c r="Z79" s="24">
        <v>11660</v>
      </c>
      <c r="AA79" s="24">
        <v>7112</v>
      </c>
      <c r="AB79" s="24">
        <v>8795</v>
      </c>
      <c r="AC79" s="24">
        <v>8901</v>
      </c>
      <c r="AD79" s="24">
        <v>8908</v>
      </c>
      <c r="AE79" s="24">
        <v>12392</v>
      </c>
      <c r="AF79" s="24">
        <v>10616</v>
      </c>
      <c r="AG79" s="24">
        <v>8135</v>
      </c>
      <c r="AH79" s="24">
        <v>13143</v>
      </c>
      <c r="AI79" s="24">
        <v>6539</v>
      </c>
      <c r="AJ79" s="24">
        <v>10597</v>
      </c>
      <c r="AK79" s="24">
        <v>9246</v>
      </c>
      <c r="AL79" s="24">
        <v>13208</v>
      </c>
      <c r="AM79" s="24">
        <v>11800</v>
      </c>
      <c r="AN79" s="24">
        <v>12129.965872944149</v>
      </c>
      <c r="AO79" s="24">
        <v>12039.040780947103</v>
      </c>
      <c r="AP79" s="24">
        <v>12126.137812596111</v>
      </c>
      <c r="AQ79" s="24">
        <v>12338.689380821697</v>
      </c>
      <c r="AR79" s="24">
        <v>12517.538991972006</v>
      </c>
      <c r="AS79" s="24">
        <v>12683.889517577925</v>
      </c>
      <c r="AT79" s="24">
        <v>12855.442298305743</v>
      </c>
      <c r="AU79" s="24">
        <v>13015.515532563448</v>
      </c>
      <c r="AV79" s="24">
        <v>13180.813813211789</v>
      </c>
    </row>
    <row r="80" spans="1:48" x14ac:dyDescent="0.25">
      <c r="A80" s="1"/>
      <c r="B80" s="23" t="s">
        <v>16</v>
      </c>
      <c r="C80" s="21" t="s">
        <v>177</v>
      </c>
      <c r="D80" s="26">
        <v>15.5</v>
      </c>
      <c r="E80" s="26">
        <v>12.2</v>
      </c>
      <c r="F80" s="26">
        <v>16.8</v>
      </c>
      <c r="G80" s="26">
        <v>23</v>
      </c>
      <c r="H80" s="26">
        <v>17.899999999999999</v>
      </c>
      <c r="I80" s="26">
        <v>16.899999999999999</v>
      </c>
      <c r="J80" s="26">
        <v>20.3</v>
      </c>
      <c r="K80" s="26">
        <v>16.8</v>
      </c>
      <c r="L80" s="26">
        <v>15.5</v>
      </c>
      <c r="M80" s="26">
        <v>13.9</v>
      </c>
      <c r="N80" s="26">
        <v>12.6</v>
      </c>
      <c r="O80" s="26">
        <v>20.399999999999999</v>
      </c>
      <c r="P80" s="26">
        <v>14.3</v>
      </c>
      <c r="Q80" s="26">
        <v>16.100000000000001</v>
      </c>
      <c r="R80" s="26">
        <v>24.8</v>
      </c>
      <c r="S80" s="26">
        <v>15.5</v>
      </c>
      <c r="T80" s="26">
        <v>20.2</v>
      </c>
      <c r="U80" s="26">
        <v>25.7</v>
      </c>
      <c r="V80" s="26">
        <v>29.7</v>
      </c>
      <c r="W80" s="26">
        <v>26.7</v>
      </c>
      <c r="X80" s="26">
        <v>24.7</v>
      </c>
      <c r="Y80" s="26">
        <v>39.9</v>
      </c>
      <c r="Z80" s="26">
        <v>35.1</v>
      </c>
      <c r="AA80" s="26">
        <v>35.299999999999997</v>
      </c>
      <c r="AB80" s="26">
        <v>28.2</v>
      </c>
      <c r="AC80" s="26">
        <v>24</v>
      </c>
      <c r="AD80" s="26">
        <v>27.9</v>
      </c>
      <c r="AE80" s="26">
        <v>24.1</v>
      </c>
      <c r="AF80" s="26">
        <v>22.9</v>
      </c>
      <c r="AG80" s="26">
        <v>29.6</v>
      </c>
      <c r="AH80" s="26">
        <v>28.290907707524902</v>
      </c>
      <c r="AI80" s="26">
        <v>41.021731151552203</v>
      </c>
      <c r="AJ80" s="26">
        <v>37.903699160139702</v>
      </c>
      <c r="AK80" s="26">
        <v>38.483787583820003</v>
      </c>
      <c r="AL80" s="26">
        <v>33.700000000000003</v>
      </c>
      <c r="AM80" s="26">
        <v>38.455985252574195</v>
      </c>
      <c r="AN80" s="26">
        <v>37.645373031706526</v>
      </c>
      <c r="AO80" s="26">
        <v>36.785448882513357</v>
      </c>
      <c r="AP80" s="26">
        <v>37.20911567591758</v>
      </c>
      <c r="AQ80" s="26">
        <v>37.117785386796214</v>
      </c>
      <c r="AR80" s="26">
        <v>36.93140101206555</v>
      </c>
      <c r="AS80" s="26">
        <v>36.856549996717632</v>
      </c>
      <c r="AT80" s="26">
        <v>36.857494334485672</v>
      </c>
      <c r="AU80" s="26">
        <v>36.818847079030746</v>
      </c>
      <c r="AV80" s="26">
        <v>36.690476694890073</v>
      </c>
    </row>
    <row r="81" spans="1:48" x14ac:dyDescent="0.25">
      <c r="A81" s="1"/>
      <c r="B81" s="22"/>
      <c r="C81" s="21"/>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1"/>
      <c r="AK81" s="1"/>
      <c r="AL81" s="1"/>
      <c r="AM81" s="1"/>
      <c r="AN81" s="1"/>
      <c r="AO81" s="1"/>
      <c r="AP81" s="1"/>
      <c r="AQ81" s="1"/>
      <c r="AR81" s="1"/>
      <c r="AS81" s="1"/>
      <c r="AT81" s="1"/>
      <c r="AU81" s="1"/>
      <c r="AV81" s="1"/>
    </row>
    <row r="82" spans="1:48" x14ac:dyDescent="0.25">
      <c r="A82" s="1"/>
      <c r="B82" s="22" t="s">
        <v>27</v>
      </c>
      <c r="C82" s="21"/>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1"/>
      <c r="AK82" s="1"/>
      <c r="AL82" s="1"/>
      <c r="AM82" s="1"/>
      <c r="AN82" s="1"/>
      <c r="AO82" s="1"/>
      <c r="AP82" s="1"/>
      <c r="AQ82" s="1"/>
      <c r="AR82" s="1"/>
      <c r="AS82" s="1"/>
      <c r="AT82" s="1"/>
      <c r="AU82" s="1"/>
      <c r="AV82" s="1"/>
    </row>
    <row r="83" spans="1:48" x14ac:dyDescent="0.25">
      <c r="A83" s="1"/>
      <c r="B83" s="23" t="s">
        <v>9</v>
      </c>
      <c r="C83" s="21" t="s">
        <v>28</v>
      </c>
      <c r="D83" s="24">
        <v>150000</v>
      </c>
      <c r="E83" s="24">
        <v>158000</v>
      </c>
      <c r="F83" s="24">
        <v>146000</v>
      </c>
      <c r="G83" s="24">
        <v>143000</v>
      </c>
      <c r="H83" s="24">
        <v>133000</v>
      </c>
      <c r="I83" s="24">
        <v>125000</v>
      </c>
      <c r="J83" s="24">
        <v>134000</v>
      </c>
      <c r="K83" s="24">
        <v>125000</v>
      </c>
      <c r="L83" s="24">
        <v>126000</v>
      </c>
      <c r="M83" s="24">
        <v>121000</v>
      </c>
      <c r="N83" s="24">
        <v>124000</v>
      </c>
      <c r="O83" s="24">
        <v>118000</v>
      </c>
      <c r="P83" s="24">
        <v>118000</v>
      </c>
      <c r="Q83" s="24">
        <v>117000</v>
      </c>
      <c r="R83" s="24">
        <v>105000</v>
      </c>
      <c r="S83" s="24">
        <v>92000</v>
      </c>
      <c r="T83" s="24">
        <v>100000</v>
      </c>
      <c r="U83" s="24">
        <v>97000</v>
      </c>
      <c r="V83" s="24">
        <v>82000</v>
      </c>
      <c r="W83" s="24">
        <v>83000</v>
      </c>
      <c r="X83" s="24">
        <v>84000</v>
      </c>
      <c r="Y83" s="24">
        <v>84000</v>
      </c>
      <c r="Z83" s="24">
        <v>88000</v>
      </c>
      <c r="AA83" s="24">
        <v>82000</v>
      </c>
      <c r="AB83" s="24">
        <v>79000</v>
      </c>
      <c r="AC83" s="24">
        <v>82000</v>
      </c>
      <c r="AD83" s="24">
        <v>80000</v>
      </c>
      <c r="AE83" s="24">
        <v>75000</v>
      </c>
      <c r="AF83" s="24">
        <v>74500</v>
      </c>
      <c r="AG83" s="24">
        <v>73000</v>
      </c>
      <c r="AH83" s="24">
        <v>72000</v>
      </c>
      <c r="AI83" s="24">
        <v>76000</v>
      </c>
      <c r="AJ83" s="24">
        <v>74000</v>
      </c>
      <c r="AK83" s="24">
        <v>76000</v>
      </c>
      <c r="AL83" s="24">
        <v>73000</v>
      </c>
      <c r="AM83" s="24">
        <v>74545.633572055711</v>
      </c>
      <c r="AN83" s="24">
        <v>74684.080520457093</v>
      </c>
      <c r="AO83" s="24">
        <v>74747.084391862518</v>
      </c>
      <c r="AP83" s="24">
        <v>74773.619284893852</v>
      </c>
      <c r="AQ83" s="24">
        <v>74789.031235247938</v>
      </c>
      <c r="AR83" s="24">
        <v>74801.732605547921</v>
      </c>
      <c r="AS83" s="24">
        <v>74813.847210539534</v>
      </c>
      <c r="AT83" s="24">
        <v>74825.809565344025</v>
      </c>
      <c r="AU83" s="24">
        <v>74837.617231852681</v>
      </c>
      <c r="AV83" s="24">
        <v>74849.406650710531</v>
      </c>
    </row>
    <row r="84" spans="1:48" x14ac:dyDescent="0.25">
      <c r="A84" s="1"/>
      <c r="B84" s="23" t="s">
        <v>11</v>
      </c>
      <c r="C84" s="21" t="s">
        <v>28</v>
      </c>
      <c r="D84" s="24">
        <v>145000</v>
      </c>
      <c r="E84" s="24">
        <v>154000</v>
      </c>
      <c r="F84" s="24">
        <v>142000</v>
      </c>
      <c r="G84" s="24">
        <v>111000</v>
      </c>
      <c r="H84" s="24">
        <v>120000</v>
      </c>
      <c r="I84" s="24">
        <v>121000</v>
      </c>
      <c r="J84" s="24">
        <v>131000</v>
      </c>
      <c r="K84" s="24">
        <v>110000</v>
      </c>
      <c r="L84" s="24">
        <v>122000</v>
      </c>
      <c r="M84" s="24">
        <v>110000</v>
      </c>
      <c r="N84" s="24">
        <v>110000</v>
      </c>
      <c r="O84" s="24">
        <v>110000</v>
      </c>
      <c r="P84" s="24">
        <v>102000</v>
      </c>
      <c r="Q84" s="24">
        <v>112000</v>
      </c>
      <c r="R84" s="24">
        <v>101000</v>
      </c>
      <c r="S84" s="24">
        <v>82000</v>
      </c>
      <c r="T84" s="24">
        <v>98000</v>
      </c>
      <c r="U84" s="24">
        <v>91000</v>
      </c>
      <c r="V84" s="24">
        <v>81000</v>
      </c>
      <c r="W84" s="24">
        <v>75000</v>
      </c>
      <c r="X84" s="24">
        <v>80000</v>
      </c>
      <c r="Y84" s="24">
        <v>77000</v>
      </c>
      <c r="Z84" s="24">
        <v>84000</v>
      </c>
      <c r="AA84" s="24">
        <v>79000</v>
      </c>
      <c r="AB84" s="24">
        <v>77000</v>
      </c>
      <c r="AC84" s="24">
        <v>80000</v>
      </c>
      <c r="AD84" s="24">
        <v>72000</v>
      </c>
      <c r="AE84" s="24">
        <v>74000</v>
      </c>
      <c r="AF84" s="24">
        <v>73000</v>
      </c>
      <c r="AG84" s="24">
        <v>58000</v>
      </c>
      <c r="AH84" s="24">
        <v>70000</v>
      </c>
      <c r="AI84" s="24">
        <v>75000</v>
      </c>
      <c r="AJ84" s="24">
        <v>72500</v>
      </c>
      <c r="AK84" s="24">
        <v>75500</v>
      </c>
      <c r="AL84" s="24">
        <v>72500</v>
      </c>
      <c r="AM84" s="24">
        <v>73034.573432081612</v>
      </c>
      <c r="AN84" s="24">
        <v>73170.214023420791</v>
      </c>
      <c r="AO84" s="24">
        <v>73231.940789324755</v>
      </c>
      <c r="AP84" s="24">
        <v>73257.937812902761</v>
      </c>
      <c r="AQ84" s="24">
        <v>73273.037358857779</v>
      </c>
      <c r="AR84" s="24">
        <v>73285.481268948977</v>
      </c>
      <c r="AS84" s="24">
        <v>73297.350307623186</v>
      </c>
      <c r="AT84" s="24">
        <v>73309.070182262731</v>
      </c>
      <c r="AU84" s="24">
        <v>73320.638504179995</v>
      </c>
      <c r="AV84" s="24">
        <v>73332.188948331255</v>
      </c>
    </row>
    <row r="85" spans="1:48" x14ac:dyDescent="0.25">
      <c r="A85" s="1"/>
      <c r="B85" s="23" t="s">
        <v>12</v>
      </c>
      <c r="C85" s="21" t="s">
        <v>231</v>
      </c>
      <c r="D85" s="24">
        <v>115</v>
      </c>
      <c r="E85" s="24">
        <v>195</v>
      </c>
      <c r="F85" s="24">
        <v>195</v>
      </c>
      <c r="G85" s="24">
        <v>190</v>
      </c>
      <c r="H85" s="24">
        <v>235</v>
      </c>
      <c r="I85" s="24">
        <v>210</v>
      </c>
      <c r="J85" s="24">
        <v>220</v>
      </c>
      <c r="K85" s="24">
        <v>200</v>
      </c>
      <c r="L85" s="24">
        <v>235</v>
      </c>
      <c r="M85" s="24">
        <v>240</v>
      </c>
      <c r="N85" s="24">
        <v>245</v>
      </c>
      <c r="O85" s="24">
        <v>240</v>
      </c>
      <c r="P85" s="24">
        <v>230</v>
      </c>
      <c r="Q85" s="24">
        <v>245</v>
      </c>
      <c r="R85" s="24">
        <v>265</v>
      </c>
      <c r="S85" s="24">
        <v>250</v>
      </c>
      <c r="T85" s="24">
        <v>260</v>
      </c>
      <c r="U85" s="24">
        <v>260</v>
      </c>
      <c r="V85" s="24">
        <v>280</v>
      </c>
      <c r="W85" s="24">
        <v>255</v>
      </c>
      <c r="X85" s="24">
        <v>275</v>
      </c>
      <c r="Y85" s="24">
        <v>245</v>
      </c>
      <c r="Z85" s="24">
        <v>300</v>
      </c>
      <c r="AA85" s="24">
        <v>290</v>
      </c>
      <c r="AB85" s="24">
        <v>310</v>
      </c>
      <c r="AC85" s="24">
        <v>345</v>
      </c>
      <c r="AD85" s="24">
        <v>300</v>
      </c>
      <c r="AE85" s="24">
        <v>330</v>
      </c>
      <c r="AF85" s="24">
        <v>325</v>
      </c>
      <c r="AG85" s="24">
        <v>335</v>
      </c>
      <c r="AH85" s="24">
        <v>340</v>
      </c>
      <c r="AI85" s="24">
        <v>300</v>
      </c>
      <c r="AJ85" s="24">
        <v>300</v>
      </c>
      <c r="AK85" s="24">
        <v>350</v>
      </c>
      <c r="AL85" s="24">
        <v>335.00689655172408</v>
      </c>
      <c r="AM85" s="24">
        <v>335.88108672936301</v>
      </c>
      <c r="AN85" s="24">
        <v>339.65381400208997</v>
      </c>
      <c r="AO85" s="24">
        <v>343.42654127481711</v>
      </c>
      <c r="AP85" s="24">
        <v>347.19926854754499</v>
      </c>
      <c r="AQ85" s="24">
        <v>350.97199582027201</v>
      </c>
      <c r="AR85" s="24">
        <v>354.74472309299898</v>
      </c>
      <c r="AS85" s="24">
        <v>358.51745036572612</v>
      </c>
      <c r="AT85" s="24">
        <v>362.290177638454</v>
      </c>
      <c r="AU85" s="24">
        <v>366.06290491118102</v>
      </c>
      <c r="AV85" s="24">
        <v>369.83563218390799</v>
      </c>
    </row>
    <row r="86" spans="1:48" x14ac:dyDescent="0.25">
      <c r="A86" s="1"/>
      <c r="B86" s="23" t="s">
        <v>14</v>
      </c>
      <c r="C86" s="21" t="s">
        <v>245</v>
      </c>
      <c r="D86" s="24">
        <v>16675</v>
      </c>
      <c r="E86" s="24">
        <v>30030</v>
      </c>
      <c r="F86" s="24">
        <v>27690</v>
      </c>
      <c r="G86" s="24">
        <v>21090</v>
      </c>
      <c r="H86" s="24">
        <v>28200</v>
      </c>
      <c r="I86" s="24">
        <v>25410</v>
      </c>
      <c r="J86" s="24">
        <v>28820</v>
      </c>
      <c r="K86" s="24">
        <v>22000</v>
      </c>
      <c r="L86" s="24">
        <v>28670</v>
      </c>
      <c r="M86" s="24">
        <v>26400</v>
      </c>
      <c r="N86" s="24">
        <v>26950</v>
      </c>
      <c r="O86" s="24">
        <v>26400</v>
      </c>
      <c r="P86" s="24">
        <v>23460</v>
      </c>
      <c r="Q86" s="24">
        <v>27440</v>
      </c>
      <c r="R86" s="24">
        <v>26765</v>
      </c>
      <c r="S86" s="24">
        <v>20500</v>
      </c>
      <c r="T86" s="24">
        <v>25480</v>
      </c>
      <c r="U86" s="24">
        <v>23660</v>
      </c>
      <c r="V86" s="24">
        <v>22680</v>
      </c>
      <c r="W86" s="24">
        <v>19125</v>
      </c>
      <c r="X86" s="24">
        <v>22000</v>
      </c>
      <c r="Y86" s="24">
        <v>18865</v>
      </c>
      <c r="Z86" s="24">
        <v>25200</v>
      </c>
      <c r="AA86" s="24">
        <v>22910</v>
      </c>
      <c r="AB86" s="24">
        <v>23870</v>
      </c>
      <c r="AC86" s="24">
        <v>27600</v>
      </c>
      <c r="AD86" s="24">
        <v>21600</v>
      </c>
      <c r="AE86" s="24">
        <v>24420</v>
      </c>
      <c r="AF86" s="24">
        <v>23725</v>
      </c>
      <c r="AG86" s="24">
        <v>19430</v>
      </c>
      <c r="AH86" s="24">
        <v>23800</v>
      </c>
      <c r="AI86" s="24">
        <v>22500</v>
      </c>
      <c r="AJ86" s="24">
        <v>21750</v>
      </c>
      <c r="AK86" s="24">
        <v>26425</v>
      </c>
      <c r="AL86" s="24">
        <v>24288</v>
      </c>
      <c r="AM86" s="24">
        <v>24530.931893183031</v>
      </c>
      <c r="AN86" s="24">
        <v>24852.542264406242</v>
      </c>
      <c r="AO86" s="24">
        <v>25149.792136124979</v>
      </c>
      <c r="AP86" s="24">
        <v>25435.102423946737</v>
      </c>
      <c r="AQ86" s="24">
        <v>25716.784161656931</v>
      </c>
      <c r="AR86" s="24">
        <v>25997.637759496018</v>
      </c>
      <c r="AS86" s="24">
        <v>26278.379150858589</v>
      </c>
      <c r="AT86" s="24">
        <v>26559.156058848483</v>
      </c>
      <c r="AU86" s="24">
        <v>26839.965920789939</v>
      </c>
      <c r="AV86" s="24">
        <v>27120.856459143721</v>
      </c>
    </row>
    <row r="87" spans="1:48" x14ac:dyDescent="0.25">
      <c r="A87" s="1"/>
      <c r="B87" s="23" t="s">
        <v>16</v>
      </c>
      <c r="C87" s="21" t="s">
        <v>177</v>
      </c>
      <c r="D87" s="26">
        <v>5.7</v>
      </c>
      <c r="E87" s="26">
        <v>3.95</v>
      </c>
      <c r="F87" s="26">
        <v>4.55</v>
      </c>
      <c r="G87" s="26">
        <v>6.25</v>
      </c>
      <c r="H87" s="26">
        <v>4.5999999999999996</v>
      </c>
      <c r="I87" s="26">
        <v>5.4</v>
      </c>
      <c r="J87" s="26">
        <v>4.7</v>
      </c>
      <c r="K87" s="26">
        <v>5.65</v>
      </c>
      <c r="L87" s="26">
        <v>5.3</v>
      </c>
      <c r="M87" s="26">
        <v>5.6</v>
      </c>
      <c r="N87" s="26">
        <v>5.45</v>
      </c>
      <c r="O87" s="26">
        <v>6</v>
      </c>
      <c r="P87" s="26">
        <v>6.25</v>
      </c>
      <c r="Q87" s="26">
        <v>5.45</v>
      </c>
      <c r="R87" s="26">
        <v>5.8</v>
      </c>
      <c r="S87" s="26">
        <v>6.85</v>
      </c>
      <c r="T87" s="26">
        <v>6.45</v>
      </c>
      <c r="U87" s="26">
        <v>6.9</v>
      </c>
      <c r="V87" s="26">
        <v>8.3000000000000007</v>
      </c>
      <c r="W87" s="26">
        <v>9.4499999999999993</v>
      </c>
      <c r="X87" s="26">
        <v>8.75</v>
      </c>
      <c r="Y87" s="26">
        <v>9.1999999999999993</v>
      </c>
      <c r="Z87" s="26">
        <v>8.9499999999999993</v>
      </c>
      <c r="AA87" s="26">
        <v>10.3</v>
      </c>
      <c r="AB87" s="26">
        <v>9.4</v>
      </c>
      <c r="AC87" s="26">
        <v>9.25</v>
      </c>
      <c r="AD87" s="26">
        <v>10.3</v>
      </c>
      <c r="AE87" s="26">
        <v>9.1300000000000008</v>
      </c>
      <c r="AF87" s="26">
        <v>9.5299999999999994</v>
      </c>
      <c r="AG87" s="26">
        <v>11.5</v>
      </c>
      <c r="AH87" s="26">
        <v>11.7</v>
      </c>
      <c r="AI87" s="26">
        <v>11.5</v>
      </c>
      <c r="AJ87" s="26">
        <v>12.9</v>
      </c>
      <c r="AK87" s="26">
        <v>15.3</v>
      </c>
      <c r="AL87" s="26">
        <v>13.8</v>
      </c>
      <c r="AM87" s="26">
        <v>14.648856056097291</v>
      </c>
      <c r="AN87" s="26">
        <v>14.94938799001965</v>
      </c>
      <c r="AO87" s="26">
        <v>15.23752391444974</v>
      </c>
      <c r="AP87" s="26">
        <v>15.561394296160961</v>
      </c>
      <c r="AQ87" s="26">
        <v>15.900377249253131</v>
      </c>
      <c r="AR87" s="26">
        <v>16.24734624588476</v>
      </c>
      <c r="AS87" s="26">
        <v>16.597090462650879</v>
      </c>
      <c r="AT87" s="26">
        <v>16.955861416741829</v>
      </c>
      <c r="AU87" s="26">
        <v>17.323152715058491</v>
      </c>
      <c r="AV87" s="26">
        <v>17.698198428921231</v>
      </c>
    </row>
    <row r="88" spans="1:48" ht="15.75" thickBot="1" x14ac:dyDescent="0.3">
      <c r="A88" s="1"/>
      <c r="B88" s="27"/>
      <c r="C88" s="29"/>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row>
    <row r="89" spans="1:48" x14ac:dyDescent="0.25">
      <c r="A89" s="1"/>
      <c r="B89" s="1"/>
      <c r="C89" s="2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row>
  </sheetData>
  <sheetProtection sheet="1" objects="1" scenarios="1"/>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BC104"/>
  <sheetViews>
    <sheetView zoomScaleNormal="100" workbookViewId="0">
      <pane xSplit="3" ySplit="2" topLeftCell="AJ3" activePane="bottomRight" state="frozen"/>
      <selection activeCell="B73" sqref="B73"/>
      <selection pane="topRight" activeCell="B73" sqref="B73"/>
      <selection pane="bottomLeft" activeCell="B73" sqref="B73"/>
      <selection pane="bottomRight"/>
    </sheetView>
  </sheetViews>
  <sheetFormatPr defaultColWidth="8.7109375" defaultRowHeight="15" x14ac:dyDescent="0.25"/>
  <cols>
    <col min="1" max="1" width="8.7109375" style="2"/>
    <col min="2" max="2" width="52.140625" style="2" customWidth="1"/>
    <col min="3" max="3" width="16" style="2" bestFit="1" customWidth="1"/>
    <col min="4" max="35" width="11.5703125" style="2" customWidth="1"/>
    <col min="36" max="48" width="10.42578125" style="2" bestFit="1" customWidth="1"/>
    <col min="49" max="16384" width="8.7109375" style="2"/>
  </cols>
  <sheetData>
    <row r="1" spans="1:48" x14ac:dyDescent="0.25">
      <c r="A1" s="67" t="s">
        <v>6</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row>
    <row r="2" spans="1:48" x14ac:dyDescent="0.25">
      <c r="A2" s="13"/>
      <c r="B2" s="15" t="str">
        <f>+TOC!A90&amp;" Livestock and Dairy"</f>
        <v>North Dakota Livestock and Dairy</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x14ac:dyDescent="0.25">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8" x14ac:dyDescent="0.25">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row>
    <row r="5" spans="1:48" x14ac:dyDescent="0.25">
      <c r="A5" s="1"/>
      <c r="B5" s="15" t="str">
        <f>+TOC!A90&amp;" Cattle and Calves"</f>
        <v>North Dakota Cattle and Calves</v>
      </c>
      <c r="C5" s="16"/>
      <c r="D5" s="15">
        <v>1990</v>
      </c>
      <c r="E5" s="15">
        <v>1991</v>
      </c>
      <c r="F5" s="15">
        <v>1992</v>
      </c>
      <c r="G5" s="15">
        <v>1993</v>
      </c>
      <c r="H5" s="15">
        <v>1994</v>
      </c>
      <c r="I5" s="15">
        <v>1995</v>
      </c>
      <c r="J5" s="15">
        <v>1996</v>
      </c>
      <c r="K5" s="15">
        <v>1997</v>
      </c>
      <c r="L5" s="15">
        <v>1998</v>
      </c>
      <c r="M5" s="15">
        <v>1999</v>
      </c>
      <c r="N5" s="15">
        <v>2000</v>
      </c>
      <c r="O5" s="15">
        <v>2001</v>
      </c>
      <c r="P5" s="15">
        <v>2002</v>
      </c>
      <c r="Q5" s="15">
        <v>2003</v>
      </c>
      <c r="R5" s="15">
        <v>2004</v>
      </c>
      <c r="S5" s="15">
        <v>2005</v>
      </c>
      <c r="T5" s="15">
        <v>2006</v>
      </c>
      <c r="U5" s="15">
        <v>2007</v>
      </c>
      <c r="V5" s="15">
        <v>2008</v>
      </c>
      <c r="W5" s="15">
        <v>2009</v>
      </c>
      <c r="X5" s="15">
        <v>2010</v>
      </c>
      <c r="Y5" s="15">
        <v>2011</v>
      </c>
      <c r="Z5" s="15">
        <v>2012</v>
      </c>
      <c r="AA5" s="15">
        <v>2013</v>
      </c>
      <c r="AB5" s="15">
        <v>2014</v>
      </c>
      <c r="AC5" s="15">
        <v>2015</v>
      </c>
      <c r="AD5" s="15">
        <v>2016</v>
      </c>
      <c r="AE5" s="15">
        <v>2017</v>
      </c>
      <c r="AF5" s="15">
        <v>2018</v>
      </c>
      <c r="AG5" s="15">
        <v>2019</v>
      </c>
      <c r="AH5" s="15">
        <v>2020</v>
      </c>
      <c r="AI5" s="15">
        <v>2021</v>
      </c>
      <c r="AJ5" s="15">
        <v>2022</v>
      </c>
      <c r="AK5" s="15">
        <v>2023</v>
      </c>
      <c r="AL5" s="15">
        <v>2024</v>
      </c>
      <c r="AM5" s="15">
        <v>2025</v>
      </c>
      <c r="AN5" s="15">
        <v>2026</v>
      </c>
      <c r="AO5" s="15">
        <v>2027</v>
      </c>
      <c r="AP5" s="15">
        <v>2028</v>
      </c>
      <c r="AQ5" s="15">
        <v>2029</v>
      </c>
      <c r="AR5" s="15">
        <v>2030</v>
      </c>
      <c r="AS5" s="15">
        <v>2031</v>
      </c>
      <c r="AT5" s="15">
        <v>2032</v>
      </c>
      <c r="AU5" s="15">
        <v>2033</v>
      </c>
      <c r="AV5" s="15">
        <v>2034</v>
      </c>
    </row>
    <row r="6" spans="1:48" ht="15.75" thickBot="1" x14ac:dyDescent="0.3">
      <c r="A6" s="1"/>
      <c r="B6" s="19"/>
      <c r="C6" s="20" t="s">
        <v>7</v>
      </c>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row>
    <row r="7" spans="1:48" x14ac:dyDescent="0.25">
      <c r="A7" s="1"/>
      <c r="B7" s="30"/>
      <c r="C7" s="3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row>
    <row r="8" spans="1:48" x14ac:dyDescent="0.25">
      <c r="A8" s="1"/>
      <c r="B8" s="22" t="s">
        <v>30</v>
      </c>
      <c r="C8" s="2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row>
    <row r="9" spans="1:48" x14ac:dyDescent="0.25">
      <c r="A9" s="1"/>
      <c r="B9" s="23" t="s">
        <v>31</v>
      </c>
      <c r="C9" s="21" t="s">
        <v>32</v>
      </c>
      <c r="D9" s="32">
        <v>1650</v>
      </c>
      <c r="E9" s="32">
        <v>1700</v>
      </c>
      <c r="F9" s="32">
        <v>1750</v>
      </c>
      <c r="G9" s="32">
        <v>1750</v>
      </c>
      <c r="H9" s="32">
        <v>1920</v>
      </c>
      <c r="I9" s="32">
        <v>1960</v>
      </c>
      <c r="J9" s="32">
        <v>1960</v>
      </c>
      <c r="K9" s="32">
        <v>1940</v>
      </c>
      <c r="L9" s="32">
        <v>1820</v>
      </c>
      <c r="M9" s="32">
        <v>1920</v>
      </c>
      <c r="N9" s="32">
        <v>1880</v>
      </c>
      <c r="O9" s="32">
        <v>1980</v>
      </c>
      <c r="P9" s="32">
        <v>1970</v>
      </c>
      <c r="Q9" s="32">
        <v>1880</v>
      </c>
      <c r="R9" s="32">
        <v>1750</v>
      </c>
      <c r="S9" s="32">
        <v>1710</v>
      </c>
      <c r="T9" s="32">
        <v>1720</v>
      </c>
      <c r="U9" s="32">
        <v>1850</v>
      </c>
      <c r="V9" s="32">
        <v>1810</v>
      </c>
      <c r="W9" s="32">
        <v>1760</v>
      </c>
      <c r="X9" s="32">
        <v>1720</v>
      </c>
      <c r="Y9" s="32">
        <v>1700</v>
      </c>
      <c r="Z9" s="32">
        <v>1690</v>
      </c>
      <c r="AA9" s="32">
        <v>1790</v>
      </c>
      <c r="AB9" s="32">
        <v>1750</v>
      </c>
      <c r="AC9" s="32">
        <v>1640</v>
      </c>
      <c r="AD9" s="32">
        <v>1710</v>
      </c>
      <c r="AE9" s="32">
        <v>1820</v>
      </c>
      <c r="AF9" s="32">
        <v>1860</v>
      </c>
      <c r="AG9" s="32">
        <v>1830</v>
      </c>
      <c r="AH9" s="32">
        <v>1880</v>
      </c>
      <c r="AI9" s="32">
        <v>1950</v>
      </c>
      <c r="AJ9" s="32">
        <v>1860</v>
      </c>
      <c r="AK9" s="32">
        <v>1740</v>
      </c>
      <c r="AL9" s="32">
        <v>1660</v>
      </c>
      <c r="AM9" s="32">
        <v>1680</v>
      </c>
      <c r="AN9" s="32">
        <v>1593.5744929545749</v>
      </c>
      <c r="AO9" s="32">
        <v>1579.8922925092684</v>
      </c>
      <c r="AP9" s="32">
        <v>1578.5414767734558</v>
      </c>
      <c r="AQ9" s="32">
        <v>1593.8245331528428</v>
      </c>
      <c r="AR9" s="32">
        <v>1617.3300927189425</v>
      </c>
      <c r="AS9" s="32">
        <v>1637.4828001527719</v>
      </c>
      <c r="AT9" s="32">
        <v>1652.2587029492347</v>
      </c>
      <c r="AU9" s="32">
        <v>1650.1135322840591</v>
      </c>
      <c r="AV9" s="32">
        <v>1649.4697630701316</v>
      </c>
    </row>
    <row r="10" spans="1:48" x14ac:dyDescent="0.25">
      <c r="A10" s="1"/>
      <c r="B10" s="33" t="s">
        <v>33</v>
      </c>
      <c r="C10" s="21" t="s">
        <v>32</v>
      </c>
      <c r="D10" s="32">
        <v>855</v>
      </c>
      <c r="E10" s="32">
        <v>875</v>
      </c>
      <c r="F10" s="32">
        <v>870</v>
      </c>
      <c r="G10" s="32">
        <v>875</v>
      </c>
      <c r="H10" s="32">
        <v>941</v>
      </c>
      <c r="I10" s="32">
        <v>975</v>
      </c>
      <c r="J10" s="32">
        <v>947</v>
      </c>
      <c r="K10" s="32">
        <v>950</v>
      </c>
      <c r="L10" s="32">
        <v>906</v>
      </c>
      <c r="M10" s="32">
        <v>980</v>
      </c>
      <c r="N10" s="32">
        <v>970</v>
      </c>
      <c r="O10" s="32">
        <v>1004</v>
      </c>
      <c r="P10" s="32">
        <v>1008</v>
      </c>
      <c r="Q10" s="32">
        <v>973</v>
      </c>
      <c r="R10" s="32">
        <v>937</v>
      </c>
      <c r="S10" s="32">
        <v>947</v>
      </c>
      <c r="T10" s="32">
        <v>937</v>
      </c>
      <c r="U10" s="32">
        <v>940</v>
      </c>
      <c r="V10" s="32">
        <v>924</v>
      </c>
      <c r="W10" s="32">
        <v>895</v>
      </c>
      <c r="X10" s="32">
        <v>869</v>
      </c>
      <c r="Y10" s="32">
        <v>880</v>
      </c>
      <c r="Z10" s="32">
        <v>862</v>
      </c>
      <c r="AA10" s="32">
        <v>922</v>
      </c>
      <c r="AB10" s="32">
        <v>923</v>
      </c>
      <c r="AC10" s="32">
        <v>894</v>
      </c>
      <c r="AD10" s="32">
        <v>904</v>
      </c>
      <c r="AE10" s="32">
        <v>954</v>
      </c>
      <c r="AF10" s="32">
        <v>964</v>
      </c>
      <c r="AG10" s="32">
        <v>975</v>
      </c>
      <c r="AH10" s="32">
        <v>995</v>
      </c>
      <c r="AI10" s="32">
        <v>965</v>
      </c>
      <c r="AJ10" s="32">
        <v>935</v>
      </c>
      <c r="AK10" s="32">
        <v>876</v>
      </c>
      <c r="AL10" s="32">
        <v>860</v>
      </c>
      <c r="AM10" s="32">
        <v>870</v>
      </c>
      <c r="AN10" s="32">
        <v>894.88118140860638</v>
      </c>
      <c r="AO10" s="32">
        <v>918.69573928589398</v>
      </c>
      <c r="AP10" s="32">
        <v>940.07242219661032</v>
      </c>
      <c r="AQ10" s="32">
        <v>970.86113535519166</v>
      </c>
      <c r="AR10" s="32">
        <v>1002.8583515211612</v>
      </c>
      <c r="AS10" s="32">
        <v>1024.357779917902</v>
      </c>
      <c r="AT10" s="32">
        <v>1032.4399670045032</v>
      </c>
      <c r="AU10" s="32">
        <v>1026.6769495064418</v>
      </c>
      <c r="AV10" s="32">
        <v>1008.8205314034698</v>
      </c>
    </row>
    <row r="11" spans="1:48" x14ac:dyDescent="0.25">
      <c r="A11" s="1"/>
      <c r="B11" s="33" t="s">
        <v>34</v>
      </c>
      <c r="C11" s="21" t="s">
        <v>32</v>
      </c>
      <c r="D11" s="32">
        <v>85</v>
      </c>
      <c r="E11" s="32">
        <v>85</v>
      </c>
      <c r="F11" s="32">
        <v>80</v>
      </c>
      <c r="G11" s="32">
        <v>75</v>
      </c>
      <c r="H11" s="32">
        <v>69</v>
      </c>
      <c r="I11" s="32">
        <v>65</v>
      </c>
      <c r="J11" s="32">
        <v>63</v>
      </c>
      <c r="K11" s="32">
        <v>60</v>
      </c>
      <c r="L11" s="32">
        <v>54</v>
      </c>
      <c r="M11" s="32">
        <v>50</v>
      </c>
      <c r="N11" s="32">
        <v>50</v>
      </c>
      <c r="O11" s="32">
        <v>46</v>
      </c>
      <c r="P11" s="32">
        <v>42</v>
      </c>
      <c r="Q11" s="32">
        <v>37</v>
      </c>
      <c r="R11" s="32">
        <v>33</v>
      </c>
      <c r="S11" s="32">
        <v>33</v>
      </c>
      <c r="T11" s="32">
        <v>33</v>
      </c>
      <c r="U11" s="32">
        <v>30</v>
      </c>
      <c r="V11" s="32">
        <v>26</v>
      </c>
      <c r="W11" s="32">
        <v>25</v>
      </c>
      <c r="X11" s="32">
        <v>21</v>
      </c>
      <c r="Y11" s="32">
        <v>20</v>
      </c>
      <c r="Z11" s="32">
        <v>18</v>
      </c>
      <c r="AA11" s="32">
        <v>18</v>
      </c>
      <c r="AB11" s="32">
        <v>17</v>
      </c>
      <c r="AC11" s="32">
        <v>16</v>
      </c>
      <c r="AD11" s="32">
        <v>16</v>
      </c>
      <c r="AE11" s="32">
        <v>16</v>
      </c>
      <c r="AF11" s="32">
        <v>16</v>
      </c>
      <c r="AG11" s="32">
        <v>15</v>
      </c>
      <c r="AH11" s="32">
        <v>15</v>
      </c>
      <c r="AI11" s="32">
        <v>15</v>
      </c>
      <c r="AJ11" s="32">
        <v>15</v>
      </c>
      <c r="AK11" s="32">
        <v>14</v>
      </c>
      <c r="AL11" s="32">
        <v>10</v>
      </c>
      <c r="AM11" s="32">
        <v>10</v>
      </c>
      <c r="AN11" s="32">
        <v>11.945564118224977</v>
      </c>
      <c r="AO11" s="32">
        <v>12.21017091540533</v>
      </c>
      <c r="AP11" s="32">
        <v>12.300782533638813</v>
      </c>
      <c r="AQ11" s="32">
        <v>12.324639450933306</v>
      </c>
      <c r="AR11" s="32">
        <v>12.362886668316275</v>
      </c>
      <c r="AS11" s="32">
        <v>12.417084696957057</v>
      </c>
      <c r="AT11" s="32">
        <v>12.473707486184979</v>
      </c>
      <c r="AU11" s="32">
        <v>12.530658544393351</v>
      </c>
      <c r="AV11" s="32">
        <v>12.589711224260775</v>
      </c>
    </row>
    <row r="12" spans="1:48" x14ac:dyDescent="0.25">
      <c r="A12" s="1"/>
      <c r="B12" s="33"/>
      <c r="C12" s="21"/>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1"/>
      <c r="AJ12" s="1"/>
      <c r="AK12" s="1"/>
      <c r="AL12" s="1"/>
      <c r="AM12" s="1"/>
      <c r="AN12" s="1"/>
      <c r="AO12" s="1"/>
      <c r="AP12" s="1"/>
      <c r="AQ12" s="1"/>
      <c r="AR12" s="1"/>
      <c r="AS12" s="1"/>
      <c r="AT12" s="1"/>
      <c r="AU12" s="1"/>
      <c r="AV12" s="1"/>
    </row>
    <row r="13" spans="1:48" x14ac:dyDescent="0.25">
      <c r="A13" s="1"/>
      <c r="B13" s="23" t="s">
        <v>35</v>
      </c>
      <c r="C13" s="21" t="s">
        <v>36</v>
      </c>
      <c r="D13" s="34">
        <v>1</v>
      </c>
      <c r="E13" s="34">
        <v>0.97916666666666663</v>
      </c>
      <c r="F13" s="34">
        <v>0.96842105263157896</v>
      </c>
      <c r="G13" s="34">
        <v>1.0210526315789474</v>
      </c>
      <c r="H13" s="34">
        <v>0.97029702970297027</v>
      </c>
      <c r="I13" s="34">
        <v>0.93269230769230771</v>
      </c>
      <c r="J13" s="34">
        <v>0.96039603960396036</v>
      </c>
      <c r="K13" s="34">
        <v>0.93069306930693074</v>
      </c>
      <c r="L13" s="34">
        <v>1</v>
      </c>
      <c r="M13" s="34">
        <v>0.94174757281553401</v>
      </c>
      <c r="N13" s="34">
        <v>0.98039215686274506</v>
      </c>
      <c r="O13" s="34">
        <v>0.95238095238095233</v>
      </c>
      <c r="P13" s="34">
        <v>0.95238095238095233</v>
      </c>
      <c r="Q13" s="34">
        <v>0.95049504950495045</v>
      </c>
      <c r="R13" s="34">
        <v>0.98969072164948457</v>
      </c>
      <c r="S13" s="34">
        <v>0.94897959183673475</v>
      </c>
      <c r="T13" s="34">
        <v>0.97938144329896903</v>
      </c>
      <c r="U13" s="34">
        <v>0.95876288659793818</v>
      </c>
      <c r="V13" s="34">
        <v>0.96842105263157896</v>
      </c>
      <c r="W13" s="34">
        <v>0.96739130434782605</v>
      </c>
      <c r="X13" s="34">
        <v>0.9887640449438202</v>
      </c>
      <c r="Y13" s="34">
        <v>0.9555555555555556</v>
      </c>
      <c r="Z13" s="34">
        <v>0.98863636363636365</v>
      </c>
      <c r="AA13" s="34">
        <v>0.94680851063829785</v>
      </c>
      <c r="AB13" s="34">
        <v>0.8936170212765957</v>
      </c>
      <c r="AC13" s="34">
        <v>0.91208791208791207</v>
      </c>
      <c r="AD13" s="34">
        <v>0.98913043478260865</v>
      </c>
      <c r="AE13" s="34">
        <v>0.98969072164948457</v>
      </c>
      <c r="AF13" s="34">
        <v>0.95918367346938771</v>
      </c>
      <c r="AG13" s="34">
        <v>0.95959595959595956</v>
      </c>
      <c r="AH13" s="34">
        <v>0.91089108910891092</v>
      </c>
      <c r="AI13" s="34">
        <v>0.93877551020408168</v>
      </c>
      <c r="AJ13" s="34">
        <v>0.89473684210526316</v>
      </c>
      <c r="AK13" s="34">
        <v>0.9438202247191011</v>
      </c>
      <c r="AL13" s="34">
        <v>0.97701149425287359</v>
      </c>
      <c r="AM13" s="34">
        <v>0.95852285369241264</v>
      </c>
      <c r="AN13" s="34">
        <v>0.95852285369241264</v>
      </c>
      <c r="AO13" s="34">
        <v>0.95852285369241264</v>
      </c>
      <c r="AP13" s="34">
        <v>0.95852285369241264</v>
      </c>
      <c r="AQ13" s="34">
        <v>0.95852285369241264</v>
      </c>
      <c r="AR13" s="34">
        <v>0.95852285369241264</v>
      </c>
      <c r="AS13" s="34">
        <v>0.95852285369241264</v>
      </c>
      <c r="AT13" s="34">
        <v>0.95852285369241264</v>
      </c>
      <c r="AU13" s="34">
        <v>0.95852285369241264</v>
      </c>
      <c r="AV13" s="34">
        <v>0.95852285369241264</v>
      </c>
    </row>
    <row r="14" spans="1:48" x14ac:dyDescent="0.25">
      <c r="A14" s="1"/>
      <c r="B14" s="33"/>
      <c r="C14" s="21"/>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1"/>
      <c r="AJ14" s="1"/>
      <c r="AK14" s="1"/>
      <c r="AL14" s="1"/>
      <c r="AM14" s="1"/>
      <c r="AN14" s="1"/>
      <c r="AO14" s="1"/>
      <c r="AP14" s="1"/>
      <c r="AQ14" s="1"/>
      <c r="AR14" s="1"/>
      <c r="AS14" s="1"/>
      <c r="AT14" s="1"/>
      <c r="AU14" s="1"/>
      <c r="AV14" s="1"/>
    </row>
    <row r="15" spans="1:48" x14ac:dyDescent="0.25">
      <c r="A15" s="1"/>
      <c r="B15" s="23" t="s">
        <v>37</v>
      </c>
      <c r="C15" s="21" t="s">
        <v>32</v>
      </c>
      <c r="D15" s="32">
        <v>940</v>
      </c>
      <c r="E15" s="32">
        <v>940</v>
      </c>
      <c r="F15" s="32">
        <v>920</v>
      </c>
      <c r="G15" s="32">
        <v>970</v>
      </c>
      <c r="H15" s="32">
        <v>980</v>
      </c>
      <c r="I15" s="32">
        <v>970</v>
      </c>
      <c r="J15" s="32">
        <v>970</v>
      </c>
      <c r="K15" s="32">
        <v>940</v>
      </c>
      <c r="L15" s="32">
        <v>960</v>
      </c>
      <c r="M15" s="32">
        <v>970</v>
      </c>
      <c r="N15" s="32">
        <v>1000</v>
      </c>
      <c r="O15" s="32">
        <v>1000</v>
      </c>
      <c r="P15" s="32">
        <v>1000</v>
      </c>
      <c r="Q15" s="32">
        <v>960</v>
      </c>
      <c r="R15" s="32">
        <v>960</v>
      </c>
      <c r="S15" s="32">
        <v>930</v>
      </c>
      <c r="T15" s="32">
        <v>950</v>
      </c>
      <c r="U15" s="32">
        <v>930</v>
      </c>
      <c r="V15" s="32">
        <v>920</v>
      </c>
      <c r="W15" s="32">
        <v>890</v>
      </c>
      <c r="X15" s="32">
        <v>880</v>
      </c>
      <c r="Y15" s="32">
        <v>860</v>
      </c>
      <c r="Z15" s="32">
        <v>870</v>
      </c>
      <c r="AA15" s="32">
        <v>890</v>
      </c>
      <c r="AB15" s="32">
        <v>840</v>
      </c>
      <c r="AC15" s="32">
        <v>830</v>
      </c>
      <c r="AD15" s="32">
        <v>910</v>
      </c>
      <c r="AE15" s="32">
        <v>960</v>
      </c>
      <c r="AF15" s="32">
        <v>940</v>
      </c>
      <c r="AG15" s="32">
        <v>950</v>
      </c>
      <c r="AH15" s="32">
        <v>920</v>
      </c>
      <c r="AI15" s="32">
        <v>920</v>
      </c>
      <c r="AJ15" s="32">
        <v>850</v>
      </c>
      <c r="AK15" s="32">
        <v>840</v>
      </c>
      <c r="AL15" s="32">
        <v>850</v>
      </c>
      <c r="AM15" s="32">
        <v>843.50011124932314</v>
      </c>
      <c r="AN15" s="32">
        <v>869.21415992698167</v>
      </c>
      <c r="AO15" s="32">
        <v>892.29458956528219</v>
      </c>
      <c r="AP15" s="32">
        <v>912.87148197822671</v>
      </c>
      <c r="AQ15" s="32">
        <v>942.40603457695272</v>
      </c>
      <c r="AR15" s="32">
        <v>973.11275835852257</v>
      </c>
      <c r="AS15" s="32">
        <v>993.77240186719951</v>
      </c>
      <c r="AT15" s="32">
        <v>1001.5736371350392</v>
      </c>
      <c r="AU15" s="32">
        <v>996.10424204775279</v>
      </c>
      <c r="AV15" s="32">
        <v>979.04506055419188</v>
      </c>
    </row>
    <row r="16" spans="1:48" x14ac:dyDescent="0.25">
      <c r="A16" s="1"/>
      <c r="B16" s="23" t="s">
        <v>38</v>
      </c>
      <c r="C16" s="21" t="s">
        <v>32</v>
      </c>
      <c r="D16" s="32">
        <v>80</v>
      </c>
      <c r="E16" s="32">
        <v>70</v>
      </c>
      <c r="F16" s="32">
        <v>100</v>
      </c>
      <c r="G16" s="32">
        <v>100</v>
      </c>
      <c r="H16" s="32">
        <v>90</v>
      </c>
      <c r="I16" s="32">
        <v>90</v>
      </c>
      <c r="J16" s="32">
        <v>90</v>
      </c>
      <c r="K16" s="32">
        <v>80</v>
      </c>
      <c r="L16" s="32">
        <v>80</v>
      </c>
      <c r="M16" s="32">
        <v>80</v>
      </c>
      <c r="N16" s="32">
        <v>95</v>
      </c>
      <c r="O16" s="32">
        <v>113</v>
      </c>
      <c r="P16" s="32">
        <v>112</v>
      </c>
      <c r="Q16" s="32">
        <v>85</v>
      </c>
      <c r="R16" s="32">
        <v>85</v>
      </c>
      <c r="S16" s="32">
        <v>115</v>
      </c>
      <c r="T16" s="32">
        <v>150</v>
      </c>
      <c r="U16" s="32">
        <v>140</v>
      </c>
      <c r="V16" s="32">
        <v>100</v>
      </c>
      <c r="W16" s="32">
        <v>88</v>
      </c>
      <c r="X16" s="32">
        <v>102</v>
      </c>
      <c r="Y16" s="32">
        <v>115</v>
      </c>
      <c r="Z16" s="32">
        <v>130</v>
      </c>
      <c r="AA16" s="32">
        <v>110</v>
      </c>
      <c r="AB16" s="32">
        <v>124</v>
      </c>
      <c r="AC16" s="32">
        <v>120</v>
      </c>
      <c r="AD16" s="32">
        <v>115</v>
      </c>
      <c r="AE16" s="32">
        <v>115</v>
      </c>
      <c r="AF16" s="32">
        <v>115</v>
      </c>
      <c r="AG16" s="32">
        <v>140</v>
      </c>
      <c r="AH16" s="32">
        <v>150</v>
      </c>
      <c r="AI16" s="32">
        <v>120</v>
      </c>
      <c r="AJ16" s="32">
        <v>117</v>
      </c>
      <c r="AK16" s="32">
        <v>100</v>
      </c>
      <c r="AL16" s="32">
        <v>120</v>
      </c>
      <c r="AM16" s="32">
        <v>120</v>
      </c>
      <c r="AN16" s="32">
        <v>120</v>
      </c>
      <c r="AO16" s="32">
        <v>120</v>
      </c>
      <c r="AP16" s="32">
        <v>120</v>
      </c>
      <c r="AQ16" s="32">
        <v>120</v>
      </c>
      <c r="AR16" s="32">
        <v>120</v>
      </c>
      <c r="AS16" s="32">
        <v>120</v>
      </c>
      <c r="AT16" s="32">
        <v>120</v>
      </c>
      <c r="AU16" s="32">
        <v>120</v>
      </c>
      <c r="AV16" s="32">
        <v>120</v>
      </c>
    </row>
    <row r="17" spans="1:48" x14ac:dyDescent="0.25">
      <c r="A17" s="1"/>
      <c r="B17" s="23" t="s">
        <v>39</v>
      </c>
      <c r="C17" s="21" t="s">
        <v>32</v>
      </c>
      <c r="D17" s="32">
        <v>903</v>
      </c>
      <c r="E17" s="32">
        <v>884</v>
      </c>
      <c r="F17" s="32">
        <v>957</v>
      </c>
      <c r="G17" s="32">
        <v>824</v>
      </c>
      <c r="H17" s="32">
        <v>953</v>
      </c>
      <c r="I17" s="32">
        <v>980</v>
      </c>
      <c r="J17" s="32">
        <v>1002</v>
      </c>
      <c r="K17" s="32">
        <v>1002</v>
      </c>
      <c r="L17" s="32">
        <v>878</v>
      </c>
      <c r="M17" s="32">
        <v>1022</v>
      </c>
      <c r="N17" s="32">
        <v>926</v>
      </c>
      <c r="O17" s="32">
        <v>1057</v>
      </c>
      <c r="P17" s="32">
        <v>1131</v>
      </c>
      <c r="Q17" s="32">
        <v>1113</v>
      </c>
      <c r="R17" s="32">
        <v>1031</v>
      </c>
      <c r="S17" s="32">
        <v>981</v>
      </c>
      <c r="T17" s="32">
        <v>913.5</v>
      </c>
      <c r="U17" s="32">
        <v>1053.5</v>
      </c>
      <c r="V17" s="32">
        <v>1014.5</v>
      </c>
      <c r="W17" s="32">
        <v>921.5</v>
      </c>
      <c r="X17" s="32">
        <v>945.5</v>
      </c>
      <c r="Y17" s="32">
        <v>912.5</v>
      </c>
      <c r="Z17" s="32">
        <v>836.7</v>
      </c>
      <c r="AA17" s="32">
        <v>971.3</v>
      </c>
      <c r="AB17" s="32">
        <v>1013.2</v>
      </c>
      <c r="AC17" s="32">
        <v>826.6</v>
      </c>
      <c r="AD17" s="32">
        <v>854.7</v>
      </c>
      <c r="AE17" s="32">
        <v>974.9</v>
      </c>
      <c r="AF17" s="32">
        <v>1025</v>
      </c>
      <c r="AG17" s="32">
        <v>974</v>
      </c>
      <c r="AH17" s="32">
        <v>941</v>
      </c>
      <c r="AI17" s="32">
        <v>1077</v>
      </c>
      <c r="AJ17" s="32">
        <v>1019</v>
      </c>
      <c r="AK17" s="32">
        <v>964</v>
      </c>
      <c r="AL17" s="32">
        <v>894.1</v>
      </c>
      <c r="AM17" s="32">
        <v>989.51988653021851</v>
      </c>
      <c r="AN17" s="32">
        <v>943.32403788835347</v>
      </c>
      <c r="AO17" s="32">
        <v>953.60616578150734</v>
      </c>
      <c r="AP17" s="32">
        <v>956.92664291805067</v>
      </c>
      <c r="AQ17" s="32">
        <v>977.01764640752367</v>
      </c>
      <c r="AR17" s="32">
        <v>1009.6628898817648</v>
      </c>
      <c r="AS17" s="32">
        <v>1034.6652751858769</v>
      </c>
      <c r="AT17" s="32">
        <v>1058.8608431132293</v>
      </c>
      <c r="AU17" s="32">
        <v>1052.1031407534824</v>
      </c>
      <c r="AV17" s="32">
        <v>1035.9507341181788</v>
      </c>
    </row>
    <row r="18" spans="1:48" x14ac:dyDescent="0.25">
      <c r="A18" s="1"/>
      <c r="B18" s="33" t="s">
        <v>40</v>
      </c>
      <c r="C18" s="21" t="s">
        <v>32</v>
      </c>
      <c r="D18" s="32">
        <v>413</v>
      </c>
      <c r="E18" s="32">
        <v>434</v>
      </c>
      <c r="F18" s="32">
        <v>477</v>
      </c>
      <c r="G18" s="32">
        <v>376</v>
      </c>
      <c r="H18" s="32">
        <v>487</v>
      </c>
      <c r="I18" s="32">
        <v>559</v>
      </c>
      <c r="J18" s="32">
        <v>561</v>
      </c>
      <c r="K18" s="32">
        <v>541</v>
      </c>
      <c r="L18" s="32">
        <v>657</v>
      </c>
      <c r="M18" s="32">
        <v>791</v>
      </c>
      <c r="N18" s="32">
        <v>740</v>
      </c>
      <c r="O18" s="32">
        <v>866</v>
      </c>
      <c r="P18" s="32">
        <v>955</v>
      </c>
      <c r="Q18" s="32">
        <v>947</v>
      </c>
      <c r="R18" s="32">
        <v>870</v>
      </c>
      <c r="S18" s="32">
        <v>830</v>
      </c>
      <c r="T18" s="32">
        <v>805</v>
      </c>
      <c r="U18" s="32">
        <v>928</v>
      </c>
      <c r="V18" s="32">
        <v>904</v>
      </c>
      <c r="W18" s="32">
        <v>814</v>
      </c>
      <c r="X18" s="32">
        <v>844</v>
      </c>
      <c r="Y18" s="32">
        <v>814</v>
      </c>
      <c r="Z18" s="32">
        <v>744</v>
      </c>
      <c r="AA18" s="32">
        <v>872.5</v>
      </c>
      <c r="AB18" s="32">
        <v>912.2</v>
      </c>
      <c r="AC18" s="32">
        <v>728</v>
      </c>
      <c r="AD18" s="32">
        <v>749.5</v>
      </c>
      <c r="AE18" s="32">
        <v>864.6</v>
      </c>
      <c r="AF18" s="32">
        <v>915</v>
      </c>
      <c r="AG18" s="32">
        <v>870.3</v>
      </c>
      <c r="AH18" s="32">
        <v>839.2</v>
      </c>
      <c r="AI18" s="32">
        <v>974.3</v>
      </c>
      <c r="AJ18" s="32">
        <v>917.2</v>
      </c>
      <c r="AK18" s="32">
        <v>863.5</v>
      </c>
      <c r="AL18" s="32">
        <v>792.5</v>
      </c>
      <c r="AM18" s="32">
        <v>884.22114840099221</v>
      </c>
      <c r="AN18" s="32">
        <v>836.34933022258247</v>
      </c>
      <c r="AO18" s="32">
        <v>846.48115090084252</v>
      </c>
      <c r="AP18" s="32">
        <v>850.76635831197189</v>
      </c>
      <c r="AQ18" s="32">
        <v>871.09187925508922</v>
      </c>
      <c r="AR18" s="32">
        <v>903.70855298219635</v>
      </c>
      <c r="AS18" s="32">
        <v>928.68138978708168</v>
      </c>
      <c r="AT18" s="32">
        <v>953.02947137633157</v>
      </c>
      <c r="AU18" s="32">
        <v>946.62843267885319</v>
      </c>
      <c r="AV18" s="32">
        <v>930.93076172403403</v>
      </c>
    </row>
    <row r="19" spans="1:48" x14ac:dyDescent="0.25">
      <c r="A19" s="1"/>
      <c r="B19" s="33" t="s">
        <v>41</v>
      </c>
      <c r="C19" s="21" t="s">
        <v>32</v>
      </c>
      <c r="D19" s="32">
        <v>490</v>
      </c>
      <c r="E19" s="32">
        <v>450</v>
      </c>
      <c r="F19" s="32">
        <v>480</v>
      </c>
      <c r="G19" s="32">
        <v>448</v>
      </c>
      <c r="H19" s="32">
        <v>466</v>
      </c>
      <c r="I19" s="32">
        <v>421</v>
      </c>
      <c r="J19" s="32">
        <v>441</v>
      </c>
      <c r="K19" s="32">
        <v>461</v>
      </c>
      <c r="L19" s="32">
        <v>221</v>
      </c>
      <c r="M19" s="32">
        <v>231</v>
      </c>
      <c r="N19" s="32">
        <v>186</v>
      </c>
      <c r="O19" s="32">
        <v>191</v>
      </c>
      <c r="P19" s="32">
        <v>176</v>
      </c>
      <c r="Q19" s="32">
        <v>166</v>
      </c>
      <c r="R19" s="32">
        <v>161</v>
      </c>
      <c r="S19" s="32">
        <v>151</v>
      </c>
      <c r="T19" s="32">
        <v>108.5</v>
      </c>
      <c r="U19" s="32">
        <v>125.5</v>
      </c>
      <c r="V19" s="32">
        <v>110.5</v>
      </c>
      <c r="W19" s="32">
        <v>107.5</v>
      </c>
      <c r="X19" s="32">
        <v>101.5</v>
      </c>
      <c r="Y19" s="32">
        <v>98.5</v>
      </c>
      <c r="Z19" s="32">
        <v>92.7</v>
      </c>
      <c r="AA19" s="32">
        <v>98.8</v>
      </c>
      <c r="AB19" s="32">
        <v>101</v>
      </c>
      <c r="AC19" s="32">
        <v>98.6</v>
      </c>
      <c r="AD19" s="32">
        <v>105.2</v>
      </c>
      <c r="AE19" s="32">
        <v>110.3</v>
      </c>
      <c r="AF19" s="32">
        <v>110</v>
      </c>
      <c r="AG19" s="32">
        <v>103.7</v>
      </c>
      <c r="AH19" s="32">
        <v>101.8</v>
      </c>
      <c r="AI19" s="32">
        <v>102.7</v>
      </c>
      <c r="AJ19" s="32">
        <v>101.8</v>
      </c>
      <c r="AK19" s="32">
        <v>100.5</v>
      </c>
      <c r="AL19" s="32">
        <v>101.6</v>
      </c>
      <c r="AM19" s="32">
        <v>105.29873812922635</v>
      </c>
      <c r="AN19" s="32">
        <v>106.97470766577102</v>
      </c>
      <c r="AO19" s="32">
        <v>107.12501488066481</v>
      </c>
      <c r="AP19" s="32">
        <v>106.16028460607883</v>
      </c>
      <c r="AQ19" s="32">
        <v>105.92576715243446</v>
      </c>
      <c r="AR19" s="32">
        <v>105.95433689956846</v>
      </c>
      <c r="AS19" s="32">
        <v>105.98388539879511</v>
      </c>
      <c r="AT19" s="32">
        <v>105.83137173689762</v>
      </c>
      <c r="AU19" s="32">
        <v>105.47470807462915</v>
      </c>
      <c r="AV19" s="32">
        <v>105.01997239414482</v>
      </c>
    </row>
    <row r="20" spans="1:48" x14ac:dyDescent="0.25">
      <c r="A20" s="1"/>
      <c r="B20" s="23" t="s">
        <v>42</v>
      </c>
      <c r="C20" s="21" t="s">
        <v>32</v>
      </c>
      <c r="D20" s="32">
        <v>4</v>
      </c>
      <c r="E20" s="32">
        <v>4</v>
      </c>
      <c r="F20" s="32">
        <v>3</v>
      </c>
      <c r="G20" s="32">
        <v>3</v>
      </c>
      <c r="H20" s="32">
        <v>3</v>
      </c>
      <c r="I20" s="32">
        <v>3</v>
      </c>
      <c r="J20" s="32">
        <v>3</v>
      </c>
      <c r="K20" s="32">
        <v>3</v>
      </c>
      <c r="L20" s="32">
        <v>3</v>
      </c>
      <c r="M20" s="32">
        <v>3</v>
      </c>
      <c r="N20" s="32">
        <v>3</v>
      </c>
      <c r="O20" s="32">
        <v>3</v>
      </c>
      <c r="P20" s="32">
        <v>3</v>
      </c>
      <c r="Q20" s="32">
        <v>2</v>
      </c>
      <c r="R20" s="32">
        <v>2</v>
      </c>
      <c r="S20" s="32">
        <v>2</v>
      </c>
      <c r="T20" s="32">
        <v>1.5</v>
      </c>
      <c r="U20" s="32">
        <v>1.5</v>
      </c>
      <c r="V20" s="32">
        <v>1.5</v>
      </c>
      <c r="W20" s="32">
        <v>1.5</v>
      </c>
      <c r="X20" s="32">
        <v>1.5</v>
      </c>
      <c r="Y20" s="32">
        <v>1.5</v>
      </c>
      <c r="Z20" s="32">
        <v>1.3</v>
      </c>
      <c r="AA20" s="32">
        <v>0.7</v>
      </c>
      <c r="AB20" s="32">
        <v>0.8</v>
      </c>
      <c r="AC20" s="32">
        <v>1.4</v>
      </c>
      <c r="AD20" s="32">
        <v>1.3</v>
      </c>
      <c r="AE20" s="32">
        <v>1.1000000000000001</v>
      </c>
      <c r="AF20" s="32">
        <v>1</v>
      </c>
      <c r="AG20" s="32">
        <v>1</v>
      </c>
      <c r="AH20" s="32">
        <v>1</v>
      </c>
      <c r="AI20" s="32">
        <v>1</v>
      </c>
      <c r="AJ20" s="32">
        <v>1</v>
      </c>
      <c r="AK20" s="32">
        <v>1</v>
      </c>
      <c r="AL20" s="32">
        <v>0.9</v>
      </c>
      <c r="AM20" s="32">
        <v>0.9</v>
      </c>
      <c r="AN20" s="32">
        <v>0.9</v>
      </c>
      <c r="AO20" s="32">
        <v>0.9</v>
      </c>
      <c r="AP20" s="32">
        <v>0.9</v>
      </c>
      <c r="AQ20" s="32">
        <v>0.9</v>
      </c>
      <c r="AR20" s="32">
        <v>0.9</v>
      </c>
      <c r="AS20" s="32">
        <v>0.9</v>
      </c>
      <c r="AT20" s="32">
        <v>0.9</v>
      </c>
      <c r="AU20" s="32">
        <v>0.9</v>
      </c>
      <c r="AV20" s="32">
        <v>0.9</v>
      </c>
    </row>
    <row r="21" spans="1:48" x14ac:dyDescent="0.25">
      <c r="A21" s="1"/>
      <c r="B21" s="23" t="s">
        <v>43</v>
      </c>
      <c r="C21" s="21" t="s">
        <v>32</v>
      </c>
      <c r="D21" s="32">
        <v>63</v>
      </c>
      <c r="E21" s="32">
        <v>72</v>
      </c>
      <c r="F21" s="32">
        <v>60</v>
      </c>
      <c r="G21" s="32">
        <v>73</v>
      </c>
      <c r="H21" s="32">
        <v>74</v>
      </c>
      <c r="I21" s="32">
        <v>77</v>
      </c>
      <c r="J21" s="32">
        <v>75</v>
      </c>
      <c r="K21" s="32">
        <v>135</v>
      </c>
      <c r="L21" s="32">
        <v>59</v>
      </c>
      <c r="M21" s="32">
        <v>65</v>
      </c>
      <c r="N21" s="32">
        <v>66</v>
      </c>
      <c r="O21" s="32">
        <v>63</v>
      </c>
      <c r="P21" s="32">
        <v>68</v>
      </c>
      <c r="Q21" s="32">
        <v>60</v>
      </c>
      <c r="R21" s="32">
        <v>52</v>
      </c>
      <c r="S21" s="32">
        <v>52</v>
      </c>
      <c r="T21" s="32">
        <v>55</v>
      </c>
      <c r="U21" s="32">
        <v>55</v>
      </c>
      <c r="V21" s="32">
        <v>54</v>
      </c>
      <c r="W21" s="32">
        <v>95</v>
      </c>
      <c r="X21" s="32">
        <v>55</v>
      </c>
      <c r="Y21" s="32">
        <v>71</v>
      </c>
      <c r="Z21" s="32">
        <v>62</v>
      </c>
      <c r="AA21" s="32">
        <v>68</v>
      </c>
      <c r="AB21" s="32">
        <v>60</v>
      </c>
      <c r="AC21" s="32">
        <v>52</v>
      </c>
      <c r="AD21" s="32">
        <v>59</v>
      </c>
      <c r="AE21" s="32">
        <v>59</v>
      </c>
      <c r="AF21" s="32">
        <v>59</v>
      </c>
      <c r="AG21" s="32">
        <v>65</v>
      </c>
      <c r="AH21" s="32">
        <v>58</v>
      </c>
      <c r="AI21" s="32">
        <v>52</v>
      </c>
      <c r="AJ21" s="32">
        <v>67</v>
      </c>
      <c r="AK21" s="32">
        <v>55</v>
      </c>
      <c r="AL21" s="32">
        <v>55</v>
      </c>
      <c r="AM21" s="32">
        <v>59.505731764529592</v>
      </c>
      <c r="AN21" s="32">
        <v>58.672322483934721</v>
      </c>
      <c r="AO21" s="32">
        <v>59.1392395195871</v>
      </c>
      <c r="AP21" s="32">
        <v>59.761782680789274</v>
      </c>
      <c r="AQ21" s="32">
        <v>60.982828603328777</v>
      </c>
      <c r="AR21" s="32">
        <v>62.397161042928431</v>
      </c>
      <c r="AS21" s="32">
        <v>63.431223884859854</v>
      </c>
      <c r="AT21" s="32">
        <v>63.957964686985065</v>
      </c>
      <c r="AU21" s="32">
        <v>63.7448705081977</v>
      </c>
      <c r="AV21" s="32">
        <v>63.195216009809798</v>
      </c>
    </row>
    <row r="22" spans="1:48" x14ac:dyDescent="0.25">
      <c r="A22" s="1"/>
      <c r="B22" s="33" t="s">
        <v>40</v>
      </c>
      <c r="C22" s="21" t="s">
        <v>32</v>
      </c>
      <c r="D22" s="32">
        <v>18</v>
      </c>
      <c r="E22" s="32">
        <v>19</v>
      </c>
      <c r="F22" s="32">
        <v>17</v>
      </c>
      <c r="G22" s="32">
        <v>19</v>
      </c>
      <c r="H22" s="32">
        <v>21</v>
      </c>
      <c r="I22" s="32">
        <v>19</v>
      </c>
      <c r="J22" s="32">
        <v>20</v>
      </c>
      <c r="K22" s="32">
        <v>45</v>
      </c>
      <c r="L22" s="32">
        <v>19</v>
      </c>
      <c r="M22" s="32">
        <v>20</v>
      </c>
      <c r="N22" s="32">
        <v>21</v>
      </c>
      <c r="O22" s="32">
        <v>19</v>
      </c>
      <c r="P22" s="32">
        <v>17</v>
      </c>
      <c r="Q22" s="32">
        <v>15</v>
      </c>
      <c r="R22" s="32">
        <v>12</v>
      </c>
      <c r="S22" s="32">
        <v>12</v>
      </c>
      <c r="T22" s="32">
        <v>15</v>
      </c>
      <c r="U22" s="32">
        <v>15</v>
      </c>
      <c r="V22" s="32">
        <v>15</v>
      </c>
      <c r="W22" s="32">
        <v>25</v>
      </c>
      <c r="X22" s="32">
        <v>15</v>
      </c>
      <c r="Y22" s="32">
        <v>21</v>
      </c>
      <c r="Z22" s="32">
        <v>17</v>
      </c>
      <c r="AA22" s="32">
        <v>18</v>
      </c>
      <c r="AB22" s="32">
        <v>15</v>
      </c>
      <c r="AC22" s="32">
        <v>14</v>
      </c>
      <c r="AD22" s="32">
        <v>17</v>
      </c>
      <c r="AE22" s="32">
        <v>17</v>
      </c>
      <c r="AF22" s="32">
        <v>16</v>
      </c>
      <c r="AG22" s="32">
        <v>18</v>
      </c>
      <c r="AH22" s="32">
        <v>17</v>
      </c>
      <c r="AI22" s="32">
        <v>16</v>
      </c>
      <c r="AJ22" s="32">
        <v>17</v>
      </c>
      <c r="AK22" s="32">
        <v>15</v>
      </c>
      <c r="AL22" s="32">
        <v>15</v>
      </c>
      <c r="AM22" s="32">
        <v>16.332369376116624</v>
      </c>
      <c r="AN22" s="32">
        <v>14.199914248364513</v>
      </c>
      <c r="AO22" s="32">
        <v>13.500833014040481</v>
      </c>
      <c r="AP22" s="32">
        <v>13.083853890303473</v>
      </c>
      <c r="AQ22" s="32">
        <v>12.812846251695419</v>
      </c>
      <c r="AR22" s="32">
        <v>12.675908313444756</v>
      </c>
      <c r="AS22" s="32">
        <v>12.666268374840749</v>
      </c>
      <c r="AT22" s="32">
        <v>12.79889923323746</v>
      </c>
      <c r="AU22" s="32">
        <v>12.862112961604943</v>
      </c>
      <c r="AV22" s="32">
        <v>13.174269808171292</v>
      </c>
    </row>
    <row r="23" spans="1:48" x14ac:dyDescent="0.25">
      <c r="A23" s="1"/>
      <c r="B23" s="33" t="s">
        <v>41</v>
      </c>
      <c r="C23" s="21" t="s">
        <v>32</v>
      </c>
      <c r="D23" s="32">
        <v>45</v>
      </c>
      <c r="E23" s="32">
        <v>53</v>
      </c>
      <c r="F23" s="32">
        <v>43</v>
      </c>
      <c r="G23" s="32">
        <v>54</v>
      </c>
      <c r="H23" s="32">
        <v>53</v>
      </c>
      <c r="I23" s="32">
        <v>58</v>
      </c>
      <c r="J23" s="32">
        <v>55</v>
      </c>
      <c r="K23" s="32">
        <v>90</v>
      </c>
      <c r="L23" s="32">
        <v>40</v>
      </c>
      <c r="M23" s="32">
        <v>45</v>
      </c>
      <c r="N23" s="32">
        <v>45</v>
      </c>
      <c r="O23" s="32">
        <v>44</v>
      </c>
      <c r="P23" s="32">
        <v>51</v>
      </c>
      <c r="Q23" s="32">
        <v>45</v>
      </c>
      <c r="R23" s="32">
        <v>40</v>
      </c>
      <c r="S23" s="32">
        <v>40</v>
      </c>
      <c r="T23" s="32">
        <v>40</v>
      </c>
      <c r="U23" s="32">
        <v>40</v>
      </c>
      <c r="V23" s="32">
        <v>39</v>
      </c>
      <c r="W23" s="32">
        <v>70</v>
      </c>
      <c r="X23" s="32">
        <v>40</v>
      </c>
      <c r="Y23" s="32">
        <v>50</v>
      </c>
      <c r="Z23" s="32">
        <v>45</v>
      </c>
      <c r="AA23" s="32">
        <v>50</v>
      </c>
      <c r="AB23" s="32">
        <v>45</v>
      </c>
      <c r="AC23" s="32">
        <v>38</v>
      </c>
      <c r="AD23" s="32">
        <v>42</v>
      </c>
      <c r="AE23" s="32">
        <v>42</v>
      </c>
      <c r="AF23" s="32">
        <v>43</v>
      </c>
      <c r="AG23" s="32">
        <v>47</v>
      </c>
      <c r="AH23" s="32">
        <v>41</v>
      </c>
      <c r="AI23" s="32">
        <v>36</v>
      </c>
      <c r="AJ23" s="32">
        <v>50</v>
      </c>
      <c r="AK23" s="32">
        <v>40</v>
      </c>
      <c r="AL23" s="32">
        <v>40</v>
      </c>
      <c r="AM23" s="32">
        <v>43.173362388412968</v>
      </c>
      <c r="AN23" s="32">
        <v>44.472408235570207</v>
      </c>
      <c r="AO23" s="32">
        <v>45.638406505546619</v>
      </c>
      <c r="AP23" s="32">
        <v>46.677928790485801</v>
      </c>
      <c r="AQ23" s="32">
        <v>48.169982351633358</v>
      </c>
      <c r="AR23" s="32">
        <v>49.721252729483673</v>
      </c>
      <c r="AS23" s="32">
        <v>50.764955510019107</v>
      </c>
      <c r="AT23" s="32">
        <v>51.159065453747608</v>
      </c>
      <c r="AU23" s="32">
        <v>50.882757546592757</v>
      </c>
      <c r="AV23" s="32">
        <v>50.020946201638509</v>
      </c>
    </row>
    <row r="24" spans="1:48" x14ac:dyDescent="0.25">
      <c r="A24" s="1"/>
      <c r="B24" s="33"/>
      <c r="C24" s="21"/>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1"/>
      <c r="AJ24" s="1"/>
      <c r="AK24" s="1"/>
      <c r="AL24" s="1"/>
      <c r="AM24" s="1"/>
      <c r="AN24" s="1"/>
      <c r="AO24" s="1"/>
      <c r="AP24" s="1"/>
      <c r="AQ24" s="1"/>
      <c r="AR24" s="1"/>
      <c r="AS24" s="1"/>
      <c r="AT24" s="1"/>
      <c r="AU24" s="1"/>
      <c r="AV24" s="1"/>
    </row>
    <row r="25" spans="1:48" x14ac:dyDescent="0.25">
      <c r="A25" s="1"/>
      <c r="B25" s="22" t="s">
        <v>178</v>
      </c>
      <c r="C25" s="21"/>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1"/>
      <c r="AJ25" s="1"/>
      <c r="AK25" s="1"/>
      <c r="AL25" s="1"/>
      <c r="AM25" s="1"/>
      <c r="AN25" s="1"/>
      <c r="AO25" s="1"/>
      <c r="AP25" s="1"/>
      <c r="AQ25" s="1"/>
      <c r="AR25" s="1"/>
      <c r="AS25" s="1"/>
      <c r="AT25" s="1"/>
      <c r="AU25" s="1"/>
      <c r="AV25" s="1"/>
    </row>
    <row r="26" spans="1:48" x14ac:dyDescent="0.25">
      <c r="A26" s="1"/>
      <c r="B26" s="33" t="s">
        <v>40</v>
      </c>
      <c r="C26" s="21" t="s">
        <v>44</v>
      </c>
      <c r="D26" s="32">
        <v>1274</v>
      </c>
      <c r="E26" s="32">
        <v>1310.7550491104998</v>
      </c>
      <c r="F26" s="32">
        <v>1334.48956223291</v>
      </c>
      <c r="G26" s="32">
        <v>1324.58524441442</v>
      </c>
      <c r="H26" s="32">
        <v>1381.5113797286765</v>
      </c>
      <c r="I26" s="32">
        <v>1431.0880062457306</v>
      </c>
      <c r="J26" s="32">
        <v>1392.6304824137226</v>
      </c>
      <c r="K26" s="32">
        <v>1374.9945896827408</v>
      </c>
      <c r="L26" s="32">
        <v>1544.5064151894674</v>
      </c>
      <c r="M26" s="32">
        <v>1563.4413154000306</v>
      </c>
      <c r="N26" s="32">
        <v>1131</v>
      </c>
      <c r="O26" s="32">
        <v>1122</v>
      </c>
      <c r="P26" s="32">
        <v>1136</v>
      </c>
      <c r="Q26" s="32">
        <v>1199.992367129478</v>
      </c>
      <c r="R26" s="32">
        <v>1190.0860787580698</v>
      </c>
      <c r="S26" s="32">
        <v>1176</v>
      </c>
      <c r="T26" s="32">
        <v>1195</v>
      </c>
      <c r="U26" s="32">
        <v>1182</v>
      </c>
      <c r="V26" s="32">
        <v>1227</v>
      </c>
      <c r="W26" s="32">
        <v>1230</v>
      </c>
      <c r="X26" s="32">
        <v>1246</v>
      </c>
      <c r="Y26" s="32">
        <v>1320</v>
      </c>
      <c r="Z26" s="32">
        <v>1299</v>
      </c>
      <c r="AA26" s="32">
        <v>1223</v>
      </c>
      <c r="AB26" s="32">
        <v>1229</v>
      </c>
      <c r="AC26" s="32">
        <v>1267</v>
      </c>
      <c r="AD26" s="32">
        <v>1306</v>
      </c>
      <c r="AE26" s="32">
        <v>1279</v>
      </c>
      <c r="AF26" s="32">
        <v>1303</v>
      </c>
      <c r="AG26" s="32">
        <v>1290</v>
      </c>
      <c r="AH26" s="32">
        <v>1302</v>
      </c>
      <c r="AI26" s="32">
        <v>1300</v>
      </c>
      <c r="AJ26" s="32">
        <v>1289</v>
      </c>
      <c r="AK26" s="32">
        <v>1278</v>
      </c>
      <c r="AL26" s="32">
        <v>1297</v>
      </c>
      <c r="AM26" s="32">
        <v>1291.3496503496503</v>
      </c>
      <c r="AN26" s="32">
        <v>1293.0244755244755</v>
      </c>
      <c r="AO26" s="32">
        <v>1294.6993006993007</v>
      </c>
      <c r="AP26" s="32">
        <v>1296.3741258741259</v>
      </c>
      <c r="AQ26" s="32">
        <v>1298.048951048951</v>
      </c>
      <c r="AR26" s="32">
        <v>1299.7237762237762</v>
      </c>
      <c r="AS26" s="32">
        <v>1301.3986013986014</v>
      </c>
      <c r="AT26" s="32">
        <v>1303.0734265734266</v>
      </c>
      <c r="AU26" s="32">
        <v>1304.7482517482517</v>
      </c>
      <c r="AV26" s="32">
        <v>1306.4230769230769</v>
      </c>
    </row>
    <row r="27" spans="1:48" x14ac:dyDescent="0.25">
      <c r="A27" s="1"/>
      <c r="B27" s="33" t="s">
        <v>41</v>
      </c>
      <c r="C27" s="21" t="s">
        <v>44</v>
      </c>
      <c r="D27" s="32">
        <v>450</v>
      </c>
      <c r="E27" s="32">
        <v>450</v>
      </c>
      <c r="F27" s="32">
        <v>450</v>
      </c>
      <c r="G27" s="32">
        <v>450</v>
      </c>
      <c r="H27" s="32">
        <v>450</v>
      </c>
      <c r="I27" s="32">
        <v>450</v>
      </c>
      <c r="J27" s="32">
        <v>450</v>
      </c>
      <c r="K27" s="32">
        <v>450</v>
      </c>
      <c r="L27" s="32">
        <v>450</v>
      </c>
      <c r="M27" s="32">
        <v>450</v>
      </c>
      <c r="N27" s="32">
        <v>450</v>
      </c>
      <c r="O27" s="32">
        <v>450</v>
      </c>
      <c r="P27" s="32">
        <v>450</v>
      </c>
      <c r="Q27" s="32">
        <v>450</v>
      </c>
      <c r="R27" s="32">
        <v>450</v>
      </c>
      <c r="S27" s="32">
        <v>450</v>
      </c>
      <c r="T27" s="32">
        <v>450</v>
      </c>
      <c r="U27" s="32">
        <v>0</v>
      </c>
      <c r="V27" s="32">
        <v>450</v>
      </c>
      <c r="W27" s="32">
        <v>450</v>
      </c>
      <c r="X27" s="32">
        <v>450</v>
      </c>
      <c r="Y27" s="32">
        <v>450</v>
      </c>
      <c r="Z27" s="32">
        <v>450</v>
      </c>
      <c r="AA27" s="32">
        <v>450</v>
      </c>
      <c r="AB27" s="32">
        <v>450</v>
      </c>
      <c r="AC27" s="32">
        <v>450</v>
      </c>
      <c r="AD27" s="32">
        <v>450</v>
      </c>
      <c r="AE27" s="32">
        <v>450</v>
      </c>
      <c r="AF27" s="32">
        <v>450</v>
      </c>
      <c r="AG27" s="32">
        <v>450</v>
      </c>
      <c r="AH27" s="32">
        <v>450</v>
      </c>
      <c r="AI27" s="32">
        <v>450</v>
      </c>
      <c r="AJ27" s="32">
        <v>450</v>
      </c>
      <c r="AK27" s="32">
        <v>450</v>
      </c>
      <c r="AL27" s="32">
        <v>450</v>
      </c>
      <c r="AM27" s="32">
        <v>450</v>
      </c>
      <c r="AN27" s="32">
        <v>450</v>
      </c>
      <c r="AO27" s="32">
        <v>450</v>
      </c>
      <c r="AP27" s="32">
        <v>450</v>
      </c>
      <c r="AQ27" s="32">
        <v>450</v>
      </c>
      <c r="AR27" s="32">
        <v>450</v>
      </c>
      <c r="AS27" s="32">
        <v>450</v>
      </c>
      <c r="AT27" s="32">
        <v>450</v>
      </c>
      <c r="AU27" s="32">
        <v>450</v>
      </c>
      <c r="AV27" s="32">
        <v>450</v>
      </c>
    </row>
    <row r="28" spans="1:48" x14ac:dyDescent="0.25">
      <c r="A28" s="1"/>
      <c r="B28" s="1"/>
      <c r="C28" s="21"/>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row>
    <row r="29" spans="1:48" x14ac:dyDescent="0.25">
      <c r="A29" s="1"/>
      <c r="B29" s="22" t="s">
        <v>45</v>
      </c>
      <c r="C29" s="21" t="s">
        <v>46</v>
      </c>
      <c r="D29" s="32">
        <v>512.35</v>
      </c>
      <c r="E29" s="32">
        <v>516.04</v>
      </c>
      <c r="F29" s="32">
        <v>568.77</v>
      </c>
      <c r="G29" s="32">
        <v>486.09</v>
      </c>
      <c r="H29" s="32">
        <v>586.35</v>
      </c>
      <c r="I29" s="32">
        <v>624.6</v>
      </c>
      <c r="J29" s="32">
        <v>621.46</v>
      </c>
      <c r="K29" s="32">
        <v>613.59</v>
      </c>
      <c r="L29" s="32">
        <v>603.94000000000005</v>
      </c>
      <c r="M29" s="32">
        <v>711.61</v>
      </c>
      <c r="N29" s="32">
        <v>614.98</v>
      </c>
      <c r="O29" s="32">
        <v>736.82</v>
      </c>
      <c r="P29" s="32">
        <v>836.92499999999995</v>
      </c>
      <c r="Q29" s="32">
        <v>870</v>
      </c>
      <c r="R29" s="32">
        <v>799.25</v>
      </c>
      <c r="S29" s="32">
        <v>782.25</v>
      </c>
      <c r="T29" s="32">
        <v>746.44</v>
      </c>
      <c r="U29" s="32">
        <v>848.39</v>
      </c>
      <c r="V29" s="32">
        <v>830.3</v>
      </c>
      <c r="W29" s="32">
        <v>744.38300000000004</v>
      </c>
      <c r="X29" s="32">
        <v>774.23</v>
      </c>
      <c r="Y29" s="32">
        <v>772.12</v>
      </c>
      <c r="Z29" s="32">
        <v>702.4</v>
      </c>
      <c r="AA29" s="32">
        <v>815.46</v>
      </c>
      <c r="AB29" s="32">
        <v>861.5</v>
      </c>
      <c r="AC29" s="32">
        <v>694.15</v>
      </c>
      <c r="AD29" s="32">
        <v>715.57500000000005</v>
      </c>
      <c r="AE29" s="32">
        <v>822.1</v>
      </c>
      <c r="AF29" s="32">
        <v>866.48</v>
      </c>
      <c r="AG29" s="32">
        <v>822.48800000000006</v>
      </c>
      <c r="AH29" s="32">
        <v>794.42499999999995</v>
      </c>
      <c r="AI29" s="32">
        <v>915.77300000000002</v>
      </c>
      <c r="AJ29" s="32">
        <v>864.625</v>
      </c>
      <c r="AK29" s="32">
        <v>816.05</v>
      </c>
      <c r="AL29" s="32">
        <v>752.48500000000001</v>
      </c>
      <c r="AM29" s="32">
        <v>838.83746710290632</v>
      </c>
      <c r="AN29" s="32">
        <v>796.41083606096879</v>
      </c>
      <c r="AO29" s="32">
        <v>806.78280304393229</v>
      </c>
      <c r="AP29" s="32">
        <v>811.43247787635892</v>
      </c>
      <c r="AQ29" s="32">
        <v>831.13167790057196</v>
      </c>
      <c r="AR29" s="32">
        <v>862.32319205301167</v>
      </c>
      <c r="AS29" s="32">
        <v>886.51902712586013</v>
      </c>
      <c r="AT29" s="32">
        <v>910.13718823234376</v>
      </c>
      <c r="AU29" s="32">
        <v>905.21923839485748</v>
      </c>
      <c r="AV29" s="32">
        <v>891.61824948681715</v>
      </c>
    </row>
    <row r="30" spans="1:48" x14ac:dyDescent="0.25">
      <c r="A30" s="1"/>
      <c r="B30" s="22"/>
      <c r="C30" s="21"/>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row>
    <row r="31" spans="1:48" x14ac:dyDescent="0.25">
      <c r="A31" s="1"/>
      <c r="B31" s="22" t="s">
        <v>179</v>
      </c>
      <c r="C31" s="21"/>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row>
    <row r="32" spans="1:48" x14ac:dyDescent="0.25">
      <c r="A32" s="1"/>
      <c r="B32" s="23" t="s">
        <v>180</v>
      </c>
      <c r="C32" s="21" t="s">
        <v>23</v>
      </c>
      <c r="D32" s="34">
        <v>78.547184944507819</v>
      </c>
      <c r="E32" s="34">
        <v>74.376339742547927</v>
      </c>
      <c r="F32" s="34">
        <v>75.58982942419577</v>
      </c>
      <c r="G32" s="34">
        <v>76.80771896940648</v>
      </c>
      <c r="H32" s="34">
        <v>69.431279161187504</v>
      </c>
      <c r="I32" s="34">
        <v>66.690458074157007</v>
      </c>
      <c r="J32" s="34">
        <v>65.02415124477929</v>
      </c>
      <c r="K32" s="34">
        <v>66.036172496770746</v>
      </c>
      <c r="L32" s="34">
        <v>61.688010070603589</v>
      </c>
      <c r="M32" s="34">
        <v>65.756907344171978</v>
      </c>
      <c r="N32" s="34">
        <v>69.143869834118775</v>
      </c>
      <c r="O32" s="34">
        <v>72.402627529838341</v>
      </c>
      <c r="P32" s="34">
        <v>67.270833333333314</v>
      </c>
      <c r="Q32" s="34">
        <v>83.884166666666673</v>
      </c>
      <c r="R32" s="34">
        <v>84.736666666666665</v>
      </c>
      <c r="S32" s="34">
        <v>87.700833333333335</v>
      </c>
      <c r="T32" s="34">
        <v>85.941666666666663</v>
      </c>
      <c r="U32" s="34">
        <v>92.609166666666667</v>
      </c>
      <c r="V32" s="34">
        <v>92.777499999999989</v>
      </c>
      <c r="W32" s="34">
        <v>83.250833333333347</v>
      </c>
      <c r="X32" s="34">
        <v>95.38</v>
      </c>
      <c r="Y32" s="34">
        <v>114.72499999999998</v>
      </c>
      <c r="Z32" s="34">
        <v>122.85833333333333</v>
      </c>
      <c r="AA32" s="34">
        <v>125.88583333333334</v>
      </c>
      <c r="AB32" s="34">
        <v>154.55916666666667</v>
      </c>
      <c r="AC32" s="34">
        <v>148.12</v>
      </c>
      <c r="AD32" s="34">
        <v>120.86</v>
      </c>
      <c r="AE32" s="34">
        <v>121.52</v>
      </c>
      <c r="AF32" s="34">
        <v>117.12</v>
      </c>
      <c r="AG32" s="34">
        <v>116.78</v>
      </c>
      <c r="AH32" s="34">
        <v>108.51</v>
      </c>
      <c r="AI32" s="34">
        <v>122.4</v>
      </c>
      <c r="AJ32" s="34">
        <v>144.4</v>
      </c>
      <c r="AK32" s="34">
        <v>175.54</v>
      </c>
      <c r="AL32" s="34">
        <v>187.12</v>
      </c>
      <c r="AM32" s="34">
        <v>226.77460677017902</v>
      </c>
      <c r="AN32" s="34">
        <v>236.28979148085506</v>
      </c>
      <c r="AO32" s="34">
        <v>233.84109396806033</v>
      </c>
      <c r="AP32" s="34">
        <v>219.03860535469033</v>
      </c>
      <c r="AQ32" s="34">
        <v>209.0750945847139</v>
      </c>
      <c r="AR32" s="34">
        <v>200.7660726019586</v>
      </c>
      <c r="AS32" s="34">
        <v>193.4930947793606</v>
      </c>
      <c r="AT32" s="34">
        <v>187.08166899750069</v>
      </c>
      <c r="AU32" s="34">
        <v>181.19323186849326</v>
      </c>
      <c r="AV32" s="34">
        <v>175.93305420066076</v>
      </c>
    </row>
    <row r="33" spans="1:48" x14ac:dyDescent="0.25">
      <c r="A33" s="1"/>
      <c r="B33" s="23" t="s">
        <v>181</v>
      </c>
      <c r="C33" s="21" t="s">
        <v>23</v>
      </c>
      <c r="D33" s="34">
        <v>92.145830000000004</v>
      </c>
      <c r="E33" s="34">
        <v>92.740830000000003</v>
      </c>
      <c r="F33" s="34">
        <v>86.466669999999993</v>
      </c>
      <c r="G33" s="34">
        <v>91.721670000000003</v>
      </c>
      <c r="H33" s="34">
        <v>83.241669999999999</v>
      </c>
      <c r="I33" s="34">
        <v>70.492500000000007</v>
      </c>
      <c r="J33" s="34">
        <v>61.305</v>
      </c>
      <c r="K33" s="34">
        <v>81.342500000000001</v>
      </c>
      <c r="L33" s="34">
        <v>78.13167</v>
      </c>
      <c r="M33" s="34">
        <v>82.64</v>
      </c>
      <c r="N33" s="34">
        <v>94.30749999999999</v>
      </c>
      <c r="O33" s="34">
        <v>95.34333333333332</v>
      </c>
      <c r="P33" s="34">
        <v>86.34083333333335</v>
      </c>
      <c r="Q33" s="34">
        <v>95.21</v>
      </c>
      <c r="R33" s="34">
        <v>111.78666666666669</v>
      </c>
      <c r="S33" s="34">
        <v>120.09583333333336</v>
      </c>
      <c r="T33" s="34">
        <v>117.67916666666667</v>
      </c>
      <c r="U33" s="34">
        <v>115.47416666666668</v>
      </c>
      <c r="V33" s="34">
        <v>107.61999999999999</v>
      </c>
      <c r="W33" s="34">
        <v>101.89183333333334</v>
      </c>
      <c r="X33" s="34">
        <v>115.39666666666665</v>
      </c>
      <c r="Y33" s="34">
        <v>141.24666666666664</v>
      </c>
      <c r="Z33" s="34">
        <v>158.185</v>
      </c>
      <c r="AA33" s="34">
        <v>158.83833333333334</v>
      </c>
      <c r="AB33" s="34">
        <v>225.06916666666669</v>
      </c>
      <c r="AC33" s="34">
        <v>226.52</v>
      </c>
      <c r="AD33" s="34">
        <v>153.44</v>
      </c>
      <c r="AE33" s="34">
        <v>155.815</v>
      </c>
      <c r="AF33" s="34">
        <v>159.19999999999999</v>
      </c>
      <c r="AG33" s="34">
        <v>153.65</v>
      </c>
      <c r="AH33" s="34">
        <v>145.82</v>
      </c>
      <c r="AI33" s="34">
        <v>157.65</v>
      </c>
      <c r="AJ33" s="34">
        <v>181.51</v>
      </c>
      <c r="AK33" s="34">
        <v>242.98783821023699</v>
      </c>
      <c r="AL33" s="34">
        <v>282.75150648188986</v>
      </c>
      <c r="AM33" s="34">
        <v>357.62682306861177</v>
      </c>
      <c r="AN33" s="34">
        <v>371.86123447569952</v>
      </c>
      <c r="AO33" s="34">
        <v>358.88335432663609</v>
      </c>
      <c r="AP33" s="34">
        <v>330.44245196756839</v>
      </c>
      <c r="AQ33" s="34">
        <v>311.08456722280005</v>
      </c>
      <c r="AR33" s="34">
        <v>295.67041223390464</v>
      </c>
      <c r="AS33" s="34">
        <v>283.94179377897461</v>
      </c>
      <c r="AT33" s="34">
        <v>273.92049944080026</v>
      </c>
      <c r="AU33" s="34">
        <v>264.4581253297452</v>
      </c>
      <c r="AV33" s="34">
        <v>256.85433648781662</v>
      </c>
    </row>
    <row r="34" spans="1:48" ht="15.75" thickBot="1" x14ac:dyDescent="0.3">
      <c r="A34" s="1"/>
      <c r="B34" s="27"/>
      <c r="C34" s="29"/>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row>
    <row r="35" spans="1:48" x14ac:dyDescent="0.25">
      <c r="A35" s="1"/>
      <c r="B35" s="1"/>
      <c r="C35" s="2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row>
    <row r="36" spans="1:48" x14ac:dyDescent="0.25">
      <c r="A36" s="1"/>
      <c r="B36" s="1"/>
      <c r="C36" s="2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row>
    <row r="37" spans="1:48" x14ac:dyDescent="0.25">
      <c r="A37" s="1"/>
      <c r="B37" s="15" t="str">
        <f>+TOC!A90&amp;" Hogs and Pigs"</f>
        <v>North Dakota Hogs and Pigs</v>
      </c>
      <c r="C37" s="16"/>
      <c r="D37" s="15">
        <v>1990</v>
      </c>
      <c r="E37" s="15">
        <v>1991</v>
      </c>
      <c r="F37" s="15">
        <v>1992</v>
      </c>
      <c r="G37" s="15">
        <v>1993</v>
      </c>
      <c r="H37" s="15">
        <v>1994</v>
      </c>
      <c r="I37" s="15">
        <v>1995</v>
      </c>
      <c r="J37" s="15">
        <v>1996</v>
      </c>
      <c r="K37" s="15">
        <v>1997</v>
      </c>
      <c r="L37" s="15">
        <v>1998</v>
      </c>
      <c r="M37" s="15">
        <v>1999</v>
      </c>
      <c r="N37" s="15">
        <v>2000</v>
      </c>
      <c r="O37" s="15">
        <v>2001</v>
      </c>
      <c r="P37" s="15">
        <v>2002</v>
      </c>
      <c r="Q37" s="15">
        <v>2003</v>
      </c>
      <c r="R37" s="15">
        <v>2004</v>
      </c>
      <c r="S37" s="15">
        <v>2005</v>
      </c>
      <c r="T37" s="15">
        <v>2006</v>
      </c>
      <c r="U37" s="15">
        <v>2007</v>
      </c>
      <c r="V37" s="15">
        <v>2008</v>
      </c>
      <c r="W37" s="15">
        <v>2009</v>
      </c>
      <c r="X37" s="15">
        <v>2010</v>
      </c>
      <c r="Y37" s="15">
        <v>2011</v>
      </c>
      <c r="Z37" s="15">
        <v>2012</v>
      </c>
      <c r="AA37" s="15">
        <v>2013</v>
      </c>
      <c r="AB37" s="15">
        <v>2014</v>
      </c>
      <c r="AC37" s="15">
        <v>2015</v>
      </c>
      <c r="AD37" s="15">
        <v>2016</v>
      </c>
      <c r="AE37" s="15">
        <v>2017</v>
      </c>
      <c r="AF37" s="15">
        <v>2018</v>
      </c>
      <c r="AG37" s="15">
        <v>2019</v>
      </c>
      <c r="AH37" s="15">
        <v>2020</v>
      </c>
      <c r="AI37" s="15">
        <v>2021</v>
      </c>
      <c r="AJ37" s="15">
        <v>2022</v>
      </c>
      <c r="AK37" s="15">
        <v>2023</v>
      </c>
      <c r="AL37" s="15">
        <v>2024</v>
      </c>
      <c r="AM37" s="15">
        <v>2025</v>
      </c>
      <c r="AN37" s="15">
        <v>2026</v>
      </c>
      <c r="AO37" s="15">
        <v>2027</v>
      </c>
      <c r="AP37" s="15">
        <v>2028</v>
      </c>
      <c r="AQ37" s="15">
        <v>2029</v>
      </c>
      <c r="AR37" s="15">
        <v>2030</v>
      </c>
      <c r="AS37" s="15">
        <v>2031</v>
      </c>
      <c r="AT37" s="15">
        <v>2032</v>
      </c>
      <c r="AU37" s="15">
        <v>2033</v>
      </c>
      <c r="AV37" s="15">
        <v>2034</v>
      </c>
    </row>
    <row r="38" spans="1:48" ht="15.75" thickBot="1" x14ac:dyDescent="0.3">
      <c r="A38" s="1"/>
      <c r="B38" s="19"/>
      <c r="C38" s="20" t="s">
        <v>7</v>
      </c>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row>
    <row r="39" spans="1:48" x14ac:dyDescent="0.25">
      <c r="A39" s="1"/>
      <c r="B39" s="1"/>
      <c r="C39" s="21"/>
      <c r="D39" s="1"/>
      <c r="E39" s="1"/>
      <c r="F39" s="1"/>
      <c r="G39" s="1"/>
      <c r="H39" s="1" t="s">
        <v>47</v>
      </c>
      <c r="I39" s="1"/>
      <c r="J39" s="1"/>
      <c r="K39" s="1"/>
      <c r="L39" s="1"/>
      <c r="M39" s="1"/>
      <c r="N39" s="1"/>
      <c r="O39" s="1"/>
      <c r="P39" s="1"/>
      <c r="Q39" s="1"/>
      <c r="R39" s="1"/>
      <c r="S39" s="1" t="s">
        <v>47</v>
      </c>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row>
    <row r="40" spans="1:48" x14ac:dyDescent="0.25">
      <c r="A40" s="1"/>
      <c r="B40" s="22" t="s">
        <v>48</v>
      </c>
      <c r="C40" s="21" t="s">
        <v>32</v>
      </c>
      <c r="D40" s="28">
        <v>0</v>
      </c>
      <c r="E40" s="32">
        <v>265</v>
      </c>
      <c r="F40" s="32">
        <v>290</v>
      </c>
      <c r="G40" s="32">
        <v>290</v>
      </c>
      <c r="H40" s="32">
        <v>320</v>
      </c>
      <c r="I40" s="32">
        <v>245</v>
      </c>
      <c r="J40" s="32">
        <v>280</v>
      </c>
      <c r="K40" s="32">
        <v>200</v>
      </c>
      <c r="L40" s="32">
        <v>200</v>
      </c>
      <c r="M40" s="32">
        <v>205</v>
      </c>
      <c r="N40" s="32">
        <v>190</v>
      </c>
      <c r="O40" s="32">
        <v>185</v>
      </c>
      <c r="P40" s="32">
        <v>154</v>
      </c>
      <c r="Q40" s="32">
        <v>144</v>
      </c>
      <c r="R40" s="32">
        <v>150</v>
      </c>
      <c r="S40" s="32">
        <v>164</v>
      </c>
      <c r="T40" s="32">
        <v>157</v>
      </c>
      <c r="U40" s="32">
        <v>169</v>
      </c>
      <c r="V40" s="32">
        <v>182</v>
      </c>
      <c r="W40" s="32">
        <v>151</v>
      </c>
      <c r="X40" s="32">
        <v>155</v>
      </c>
      <c r="Y40" s="32">
        <v>143</v>
      </c>
      <c r="Z40" s="32">
        <v>149</v>
      </c>
      <c r="AA40" s="32">
        <v>135</v>
      </c>
      <c r="AB40" s="32">
        <v>135</v>
      </c>
      <c r="AC40" s="32">
        <v>140</v>
      </c>
      <c r="AD40" s="32">
        <v>137</v>
      </c>
      <c r="AE40" s="32">
        <v>146</v>
      </c>
      <c r="AF40" s="32">
        <v>147</v>
      </c>
      <c r="AG40" s="32">
        <v>145</v>
      </c>
      <c r="AH40" s="32">
        <v>142</v>
      </c>
      <c r="AI40" s="32">
        <v>143</v>
      </c>
      <c r="AJ40" s="32">
        <v>148</v>
      </c>
      <c r="AK40" s="32">
        <v>155</v>
      </c>
      <c r="AL40" s="32">
        <v>150</v>
      </c>
      <c r="AM40" s="32">
        <v>159.73558788642373</v>
      </c>
      <c r="AN40" s="32">
        <v>151.06703794574574</v>
      </c>
      <c r="AO40" s="32">
        <v>143.78931150488029</v>
      </c>
      <c r="AP40" s="32">
        <v>137.80643715011752</v>
      </c>
      <c r="AQ40" s="32">
        <v>133.08597654840594</v>
      </c>
      <c r="AR40" s="32">
        <v>129.659170510313</v>
      </c>
      <c r="AS40" s="32">
        <v>127.47451607846801</v>
      </c>
      <c r="AT40" s="32">
        <v>125.4530263129686</v>
      </c>
      <c r="AU40" s="32">
        <v>123.52890558366721</v>
      </c>
      <c r="AV40" s="32">
        <v>121.64965177510621</v>
      </c>
    </row>
    <row r="41" spans="1:48" x14ac:dyDescent="0.25">
      <c r="A41" s="1"/>
      <c r="B41" s="1" t="s">
        <v>49</v>
      </c>
      <c r="C41" s="21" t="s">
        <v>32</v>
      </c>
      <c r="D41" s="28">
        <v>0</v>
      </c>
      <c r="E41" s="32">
        <v>34</v>
      </c>
      <c r="F41" s="32">
        <v>37</v>
      </c>
      <c r="G41" s="32">
        <v>35</v>
      </c>
      <c r="H41" s="32">
        <v>40</v>
      </c>
      <c r="I41" s="32">
        <v>25</v>
      </c>
      <c r="J41" s="32">
        <v>30</v>
      </c>
      <c r="K41" s="32">
        <v>20</v>
      </c>
      <c r="L41" s="32">
        <v>24</v>
      </c>
      <c r="M41" s="32">
        <v>30</v>
      </c>
      <c r="N41" s="32">
        <v>25</v>
      </c>
      <c r="O41" s="32">
        <v>27</v>
      </c>
      <c r="P41" s="32">
        <v>28</v>
      </c>
      <c r="Q41" s="32">
        <v>24</v>
      </c>
      <c r="R41" s="32">
        <v>30</v>
      </c>
      <c r="S41" s="32">
        <v>29</v>
      </c>
      <c r="T41" s="32">
        <v>31</v>
      </c>
      <c r="U41" s="32">
        <v>33</v>
      </c>
      <c r="V41" s="32">
        <v>37</v>
      </c>
      <c r="W41" s="32">
        <v>39</v>
      </c>
      <c r="X41" s="32">
        <v>38</v>
      </c>
      <c r="Y41" s="32">
        <v>37</v>
      </c>
      <c r="Z41" s="32">
        <v>40</v>
      </c>
      <c r="AA41" s="32">
        <v>35</v>
      </c>
      <c r="AB41" s="32">
        <v>35</v>
      </c>
      <c r="AC41" s="32">
        <v>34</v>
      </c>
      <c r="AD41" s="32">
        <v>31</v>
      </c>
      <c r="AE41" s="32">
        <v>34</v>
      </c>
      <c r="AF41" s="32">
        <v>35</v>
      </c>
      <c r="AG41" s="32">
        <v>35</v>
      </c>
      <c r="AH41" s="32">
        <v>35</v>
      </c>
      <c r="AI41" s="32">
        <v>36</v>
      </c>
      <c r="AJ41" s="32">
        <v>35</v>
      </c>
      <c r="AK41" s="32">
        <v>42</v>
      </c>
      <c r="AL41" s="32">
        <v>43</v>
      </c>
      <c r="AM41" s="32">
        <v>43.457393416900949</v>
      </c>
      <c r="AN41" s="32">
        <v>43.662185064876681</v>
      </c>
      <c r="AO41" s="32">
        <v>43.781612681079224</v>
      </c>
      <c r="AP41" s="32">
        <v>43.97974115275661</v>
      </c>
      <c r="AQ41" s="32">
        <v>44.044600799439834</v>
      </c>
      <c r="AR41" s="32">
        <v>43.908462955690119</v>
      </c>
      <c r="AS41" s="32">
        <v>43.60751651551378</v>
      </c>
      <c r="AT41" s="32">
        <v>43.177508014498244</v>
      </c>
      <c r="AU41" s="32">
        <v>42.640009830591175</v>
      </c>
      <c r="AV41" s="32">
        <v>42.012398796720404</v>
      </c>
    </row>
    <row r="42" spans="1:48" x14ac:dyDescent="0.25">
      <c r="A42" s="1"/>
      <c r="B42" s="1" t="s">
        <v>50</v>
      </c>
      <c r="C42" s="21" t="s">
        <v>32</v>
      </c>
      <c r="D42" s="24">
        <v>0</v>
      </c>
      <c r="E42" s="32">
        <v>231</v>
      </c>
      <c r="F42" s="32">
        <v>253</v>
      </c>
      <c r="G42" s="32">
        <v>255</v>
      </c>
      <c r="H42" s="32">
        <v>280</v>
      </c>
      <c r="I42" s="32">
        <v>220</v>
      </c>
      <c r="J42" s="32">
        <v>250</v>
      </c>
      <c r="K42" s="32">
        <v>180</v>
      </c>
      <c r="L42" s="32">
        <v>176</v>
      </c>
      <c r="M42" s="32">
        <v>175</v>
      </c>
      <c r="N42" s="32">
        <v>165</v>
      </c>
      <c r="O42" s="32">
        <v>158</v>
      </c>
      <c r="P42" s="32">
        <v>126</v>
      </c>
      <c r="Q42" s="32">
        <v>120</v>
      </c>
      <c r="R42" s="32">
        <v>120</v>
      </c>
      <c r="S42" s="32">
        <v>135</v>
      </c>
      <c r="T42" s="32">
        <v>126</v>
      </c>
      <c r="U42" s="32">
        <v>136</v>
      </c>
      <c r="V42" s="32">
        <v>145</v>
      </c>
      <c r="W42" s="32">
        <v>112</v>
      </c>
      <c r="X42" s="32">
        <v>117</v>
      </c>
      <c r="Y42" s="32">
        <v>106</v>
      </c>
      <c r="Z42" s="32">
        <v>109</v>
      </c>
      <c r="AA42" s="32">
        <v>100</v>
      </c>
      <c r="AB42" s="32">
        <v>100</v>
      </c>
      <c r="AC42" s="32">
        <v>106</v>
      </c>
      <c r="AD42" s="32">
        <v>106</v>
      </c>
      <c r="AE42" s="32">
        <v>112</v>
      </c>
      <c r="AF42" s="32">
        <v>112</v>
      </c>
      <c r="AG42" s="32">
        <v>110</v>
      </c>
      <c r="AH42" s="32">
        <v>107</v>
      </c>
      <c r="AI42" s="32">
        <v>107</v>
      </c>
      <c r="AJ42" s="32">
        <v>113</v>
      </c>
      <c r="AK42" s="32">
        <v>113</v>
      </c>
      <c r="AL42" s="32">
        <v>107</v>
      </c>
      <c r="AM42" s="32">
        <v>116.27819446952279</v>
      </c>
      <c r="AN42" s="32">
        <v>107.40485288086906</v>
      </c>
      <c r="AO42" s="32">
        <v>100.00769882380106</v>
      </c>
      <c r="AP42" s="32">
        <v>93.8266959973609</v>
      </c>
      <c r="AQ42" s="32">
        <v>89.041375748966104</v>
      </c>
      <c r="AR42" s="32">
        <v>85.750707554622892</v>
      </c>
      <c r="AS42" s="32">
        <v>83.866999562954234</v>
      </c>
      <c r="AT42" s="32">
        <v>82.275518298470359</v>
      </c>
      <c r="AU42" s="32">
        <v>80.888895753076042</v>
      </c>
      <c r="AV42" s="32">
        <v>79.637252978385803</v>
      </c>
    </row>
    <row r="43" spans="1:48" x14ac:dyDescent="0.25">
      <c r="A43" s="1"/>
      <c r="B43" s="1"/>
      <c r="C43" s="21"/>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row>
    <row r="44" spans="1:48" x14ac:dyDescent="0.25">
      <c r="A44" s="1"/>
      <c r="B44" s="1" t="s">
        <v>51</v>
      </c>
      <c r="C44" s="21" t="s">
        <v>32</v>
      </c>
      <c r="D44" s="32">
        <v>0</v>
      </c>
      <c r="E44" s="32">
        <v>0</v>
      </c>
      <c r="F44" s="32">
        <v>0</v>
      </c>
      <c r="G44" s="32">
        <v>66</v>
      </c>
      <c r="H44" s="32">
        <v>49</v>
      </c>
      <c r="I44" s="32">
        <v>54</v>
      </c>
      <c r="J44" s="32">
        <v>42</v>
      </c>
      <c r="K44" s="32">
        <v>37</v>
      </c>
      <c r="L44" s="32">
        <v>52</v>
      </c>
      <c r="M44" s="32">
        <v>59</v>
      </c>
      <c r="N44" s="32">
        <v>60</v>
      </c>
      <c r="O44" s="32">
        <v>57</v>
      </c>
      <c r="P44" s="32">
        <v>52.5</v>
      </c>
      <c r="Q44" s="32">
        <v>45</v>
      </c>
      <c r="R44" s="32">
        <v>46</v>
      </c>
      <c r="S44" s="32">
        <v>48</v>
      </c>
      <c r="T44" s="32">
        <v>54.5</v>
      </c>
      <c r="U44" s="32">
        <v>62</v>
      </c>
      <c r="V44" s="32">
        <v>67.5</v>
      </c>
      <c r="W44" s="32">
        <v>74.5</v>
      </c>
      <c r="X44" s="32">
        <v>73</v>
      </c>
      <c r="Y44" s="32">
        <v>75</v>
      </c>
      <c r="Z44" s="32">
        <v>73.5</v>
      </c>
      <c r="AA44" s="32">
        <v>72</v>
      </c>
      <c r="AB44" s="32">
        <v>71.5</v>
      </c>
      <c r="AC44" s="32">
        <v>68</v>
      </c>
      <c r="AD44" s="32">
        <v>70.5</v>
      </c>
      <c r="AE44" s="32">
        <v>73.5</v>
      </c>
      <c r="AF44" s="32">
        <v>73.5</v>
      </c>
      <c r="AG44" s="32">
        <v>73</v>
      </c>
      <c r="AH44" s="32">
        <v>72</v>
      </c>
      <c r="AI44" s="32">
        <v>74</v>
      </c>
      <c r="AJ44" s="32">
        <v>86.5</v>
      </c>
      <c r="AK44" s="32">
        <v>86.5</v>
      </c>
      <c r="AL44" s="32">
        <v>81.720794392523374</v>
      </c>
      <c r="AM44" s="32">
        <v>83.752336448598143</v>
      </c>
      <c r="AN44" s="32">
        <v>84.681550411204157</v>
      </c>
      <c r="AO44" s="32">
        <v>85.097593256799712</v>
      </c>
      <c r="AP44" s="32">
        <v>85.340215481771935</v>
      </c>
      <c r="AQ44" s="32">
        <v>85.742721804490358</v>
      </c>
      <c r="AR44" s="32">
        <v>85.874486904469478</v>
      </c>
      <c r="AS44" s="32">
        <v>85.5979171494686</v>
      </c>
      <c r="AT44" s="32">
        <v>84.986531799624373</v>
      </c>
      <c r="AU44" s="32">
        <v>84.11295144534165</v>
      </c>
      <c r="AV44" s="32">
        <v>83.021001279670628</v>
      </c>
    </row>
    <row r="45" spans="1:48" x14ac:dyDescent="0.25">
      <c r="A45" s="1"/>
      <c r="B45" s="1" t="s">
        <v>52</v>
      </c>
      <c r="C45" s="21" t="s">
        <v>182</v>
      </c>
      <c r="D45" s="35">
        <v>0</v>
      </c>
      <c r="E45" s="35">
        <v>0</v>
      </c>
      <c r="F45" s="35">
        <v>0</v>
      </c>
      <c r="G45" s="35">
        <v>7.7424242424242422</v>
      </c>
      <c r="H45" s="35">
        <v>8.204081632653061</v>
      </c>
      <c r="I45" s="35">
        <v>8.4259259259259256</v>
      </c>
      <c r="J45" s="35">
        <v>8.3333333333333339</v>
      </c>
      <c r="K45" s="35">
        <v>8.486486486486486</v>
      </c>
      <c r="L45" s="35">
        <v>8.5576923076923084</v>
      </c>
      <c r="M45" s="35">
        <v>8.7627118644067803</v>
      </c>
      <c r="N45" s="35">
        <v>8.5500000000000007</v>
      </c>
      <c r="O45" s="35">
        <v>8.3508771929824555</v>
      </c>
      <c r="P45" s="35">
        <v>8.4571428571428573</v>
      </c>
      <c r="Q45" s="35">
        <v>9.155555555555555</v>
      </c>
      <c r="R45" s="35">
        <v>9.5</v>
      </c>
      <c r="S45" s="35">
        <v>9.4791666666666661</v>
      </c>
      <c r="T45" s="35">
        <v>9.5963302752293576</v>
      </c>
      <c r="U45" s="35">
        <v>9.8548387096774199</v>
      </c>
      <c r="V45" s="35">
        <v>9.8666666666666671</v>
      </c>
      <c r="W45" s="35">
        <v>10.241610738255034</v>
      </c>
      <c r="X45" s="35">
        <v>10.356164383561644</v>
      </c>
      <c r="Y45" s="35">
        <v>10.826666666666666</v>
      </c>
      <c r="Z45" s="35">
        <v>10.73469387755102</v>
      </c>
      <c r="AA45" s="35">
        <v>10.652777777777779</v>
      </c>
      <c r="AB45" s="35">
        <v>10.76923076923077</v>
      </c>
      <c r="AC45" s="35">
        <v>10.823529411764707</v>
      </c>
      <c r="AD45" s="35">
        <v>10.780141843971631</v>
      </c>
      <c r="AE45" s="35">
        <v>11.129251700680273</v>
      </c>
      <c r="AF45" s="35">
        <v>11.115646258503402</v>
      </c>
      <c r="AG45" s="35">
        <v>10.986301369863014</v>
      </c>
      <c r="AH45" s="35">
        <v>11.180555555555555</v>
      </c>
      <c r="AI45" s="35">
        <v>11.148648648648649</v>
      </c>
      <c r="AJ45" s="35">
        <v>11.514450867052023</v>
      </c>
      <c r="AK45" s="35">
        <v>11.445086705202312</v>
      </c>
      <c r="AL45" s="35">
        <v>11.988378602718182</v>
      </c>
      <c r="AM45" s="35">
        <v>12.047870200593444</v>
      </c>
      <c r="AN45" s="35">
        <v>12.107361798468704</v>
      </c>
      <c r="AO45" s="35">
        <v>12.166853396343964</v>
      </c>
      <c r="AP45" s="35">
        <v>12.226344994219225</v>
      </c>
      <c r="AQ45" s="35">
        <v>12.285836592094487</v>
      </c>
      <c r="AR45" s="35">
        <v>12.345328189969747</v>
      </c>
      <c r="AS45" s="35">
        <v>12.404819787845007</v>
      </c>
      <c r="AT45" s="35">
        <v>12.464311385720269</v>
      </c>
      <c r="AU45" s="35">
        <v>12.523802983595528</v>
      </c>
      <c r="AV45" s="35">
        <v>12.583294581470788</v>
      </c>
    </row>
    <row r="46" spans="1:48" x14ac:dyDescent="0.25">
      <c r="A46" s="1"/>
      <c r="B46" s="1" t="s">
        <v>53</v>
      </c>
      <c r="C46" s="21" t="s">
        <v>32</v>
      </c>
      <c r="D46" s="32">
        <v>0</v>
      </c>
      <c r="E46" s="32">
        <v>0</v>
      </c>
      <c r="F46" s="32">
        <v>0</v>
      </c>
      <c r="G46" s="32">
        <v>511</v>
      </c>
      <c r="H46" s="32">
        <v>402</v>
      </c>
      <c r="I46" s="32">
        <v>455</v>
      </c>
      <c r="J46" s="32">
        <v>350</v>
      </c>
      <c r="K46" s="32">
        <v>314</v>
      </c>
      <c r="L46" s="32">
        <v>445</v>
      </c>
      <c r="M46" s="32">
        <v>517</v>
      </c>
      <c r="N46" s="32">
        <v>513</v>
      </c>
      <c r="O46" s="32">
        <v>476</v>
      </c>
      <c r="P46" s="32">
        <v>444</v>
      </c>
      <c r="Q46" s="32">
        <v>412</v>
      </c>
      <c r="R46" s="32">
        <v>437</v>
      </c>
      <c r="S46" s="32">
        <v>455</v>
      </c>
      <c r="T46" s="32">
        <v>523</v>
      </c>
      <c r="U46" s="32">
        <v>611</v>
      </c>
      <c r="V46" s="32">
        <v>666</v>
      </c>
      <c r="W46" s="32">
        <v>763</v>
      </c>
      <c r="X46" s="32">
        <v>756</v>
      </c>
      <c r="Y46" s="32">
        <v>812</v>
      </c>
      <c r="Z46" s="32">
        <v>789</v>
      </c>
      <c r="AA46" s="32">
        <v>767</v>
      </c>
      <c r="AB46" s="32">
        <v>770</v>
      </c>
      <c r="AC46" s="32">
        <v>736</v>
      </c>
      <c r="AD46" s="32">
        <v>760</v>
      </c>
      <c r="AE46" s="32">
        <v>818</v>
      </c>
      <c r="AF46" s="32">
        <v>817</v>
      </c>
      <c r="AG46" s="32">
        <v>802</v>
      </c>
      <c r="AH46" s="32">
        <v>805</v>
      </c>
      <c r="AI46" s="32">
        <v>825</v>
      </c>
      <c r="AJ46" s="32">
        <v>996</v>
      </c>
      <c r="AK46" s="32">
        <v>990</v>
      </c>
      <c r="AL46" s="32">
        <v>979.69982289245922</v>
      </c>
      <c r="AM46" s="32">
        <v>1009.0372785291416</v>
      </c>
      <c r="AN46" s="32">
        <v>1025.270168483715</v>
      </c>
      <c r="AO46" s="32">
        <v>1035.3699415371907</v>
      </c>
      <c r="AP46" s="32">
        <v>1043.3989163611523</v>
      </c>
      <c r="AQ46" s="32">
        <v>1053.4210690513855</v>
      </c>
      <c r="AR46" s="32">
        <v>1060.1487239809348</v>
      </c>
      <c r="AS46" s="32">
        <v>1061.8267364540457</v>
      </c>
      <c r="AT46" s="32">
        <v>1059.2985959429357</v>
      </c>
      <c r="AU46" s="32">
        <v>1053.4140322701955</v>
      </c>
      <c r="AV46" s="32">
        <v>1044.6777155507589</v>
      </c>
    </row>
    <row r="47" spans="1:48" x14ac:dyDescent="0.25">
      <c r="A47" s="1"/>
      <c r="B47" s="1"/>
      <c r="C47" s="21"/>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row>
    <row r="48" spans="1:48" x14ac:dyDescent="0.25">
      <c r="A48" s="1"/>
      <c r="B48" s="1" t="s">
        <v>38</v>
      </c>
      <c r="C48" s="21" t="s">
        <v>32</v>
      </c>
      <c r="D48" s="32">
        <v>19</v>
      </c>
      <c r="E48" s="32">
        <v>26</v>
      </c>
      <c r="F48" s="32">
        <v>29</v>
      </c>
      <c r="G48" s="32">
        <v>28</v>
      </c>
      <c r="H48" s="32">
        <v>32</v>
      </c>
      <c r="I48" s="32">
        <v>30</v>
      </c>
      <c r="J48" s="32">
        <v>25</v>
      </c>
      <c r="K48" s="32">
        <v>40</v>
      </c>
      <c r="L48" s="32">
        <v>55</v>
      </c>
      <c r="M48" s="32">
        <v>38</v>
      </c>
      <c r="N48" s="32">
        <v>35</v>
      </c>
      <c r="O48" s="32">
        <v>28</v>
      </c>
      <c r="P48" s="32">
        <v>20</v>
      </c>
      <c r="Q48" s="32">
        <v>31</v>
      </c>
      <c r="R48" s="32">
        <v>94</v>
      </c>
      <c r="S48" s="32">
        <v>91</v>
      </c>
      <c r="T48" s="32">
        <v>57</v>
      </c>
      <c r="U48" s="32">
        <v>50</v>
      </c>
      <c r="V48" s="32">
        <v>55</v>
      </c>
      <c r="W48" s="32">
        <v>50</v>
      </c>
      <c r="X48" s="32">
        <v>35</v>
      </c>
      <c r="Y48" s="32">
        <v>36</v>
      </c>
      <c r="Z48" s="32">
        <v>45</v>
      </c>
      <c r="AA48" s="32">
        <v>50</v>
      </c>
      <c r="AB48" s="32">
        <v>124</v>
      </c>
      <c r="AC48" s="32">
        <v>130</v>
      </c>
      <c r="AD48" s="32">
        <v>133</v>
      </c>
      <c r="AE48" s="32">
        <v>142</v>
      </c>
      <c r="AF48" s="32">
        <v>143.1</v>
      </c>
      <c r="AG48" s="32">
        <v>143.4</v>
      </c>
      <c r="AH48" s="32">
        <v>147.19999999999999</v>
      </c>
      <c r="AI48" s="32">
        <v>402</v>
      </c>
      <c r="AJ48" s="32">
        <v>40</v>
      </c>
      <c r="AK48" s="32">
        <v>327</v>
      </c>
      <c r="AL48" s="32">
        <v>334.14065934065934</v>
      </c>
      <c r="AM48" s="32">
        <v>341.28131868131874</v>
      </c>
      <c r="AN48" s="32">
        <v>348.42197802197808</v>
      </c>
      <c r="AO48" s="32">
        <v>355.56263736263742</v>
      </c>
      <c r="AP48" s="32">
        <v>362.70329670329676</v>
      </c>
      <c r="AQ48" s="32">
        <v>369.8439560439561</v>
      </c>
      <c r="AR48" s="32">
        <v>376.98461538461544</v>
      </c>
      <c r="AS48" s="32">
        <v>384.12527472527483</v>
      </c>
      <c r="AT48" s="32">
        <v>391.26593406593418</v>
      </c>
      <c r="AU48" s="32">
        <v>398.40659340659352</v>
      </c>
      <c r="AV48" s="32">
        <v>405.54725274725286</v>
      </c>
    </row>
    <row r="49" spans="1:49" x14ac:dyDescent="0.25">
      <c r="A49" s="1"/>
      <c r="B49" s="1" t="s">
        <v>39</v>
      </c>
      <c r="C49" s="21" t="s">
        <v>32</v>
      </c>
      <c r="D49" s="32">
        <v>429</v>
      </c>
      <c r="E49" s="32">
        <v>425</v>
      </c>
      <c r="F49" s="32">
        <v>507</v>
      </c>
      <c r="G49" s="32">
        <v>483</v>
      </c>
      <c r="H49" s="32">
        <v>485</v>
      </c>
      <c r="I49" s="32">
        <v>432</v>
      </c>
      <c r="J49" s="32">
        <v>438</v>
      </c>
      <c r="K49" s="32">
        <v>340</v>
      </c>
      <c r="L49" s="32">
        <v>482</v>
      </c>
      <c r="M49" s="32">
        <v>548</v>
      </c>
      <c r="N49" s="32">
        <v>537</v>
      </c>
      <c r="O49" s="32">
        <v>520</v>
      </c>
      <c r="P49" s="32">
        <v>463</v>
      </c>
      <c r="Q49" s="32">
        <v>428</v>
      </c>
      <c r="R49" s="32">
        <v>505.6</v>
      </c>
      <c r="S49" s="32">
        <v>541</v>
      </c>
      <c r="T49" s="32">
        <v>555.4</v>
      </c>
      <c r="U49" s="32">
        <v>634.1</v>
      </c>
      <c r="V49" s="32">
        <v>737.9</v>
      </c>
      <c r="W49" s="32">
        <v>797.2</v>
      </c>
      <c r="X49" s="32">
        <v>792.4</v>
      </c>
      <c r="Y49" s="32">
        <v>831.5</v>
      </c>
      <c r="Z49" s="32">
        <v>838.1</v>
      </c>
      <c r="AA49" s="32">
        <v>807.7</v>
      </c>
      <c r="AB49" s="32">
        <v>878.9</v>
      </c>
      <c r="AC49" s="32">
        <v>860.6</v>
      </c>
      <c r="AD49" s="32">
        <v>875</v>
      </c>
      <c r="AE49" s="32">
        <v>947.5</v>
      </c>
      <c r="AF49" s="32">
        <v>951.8</v>
      </c>
      <c r="AG49" s="32">
        <v>937.6</v>
      </c>
      <c r="AH49" s="32">
        <v>938.9</v>
      </c>
      <c r="AI49" s="32">
        <v>1209.2</v>
      </c>
      <c r="AJ49" s="32">
        <v>1013.3</v>
      </c>
      <c r="AK49" s="32">
        <v>1305.5</v>
      </c>
      <c r="AL49" s="32">
        <v>1288.0108978888456</v>
      </c>
      <c r="AM49" s="32">
        <v>1342.2972537122175</v>
      </c>
      <c r="AN49" s="32">
        <v>1363.9512258755867</v>
      </c>
      <c r="AO49" s="32">
        <v>1379.6924221702254</v>
      </c>
      <c r="AP49" s="32">
        <v>1393.4351005158824</v>
      </c>
      <c r="AQ49" s="32">
        <v>1409.1025177364181</v>
      </c>
      <c r="AR49" s="32">
        <v>1421.5968500586628</v>
      </c>
      <c r="AS49" s="32">
        <v>1430.2248158854288</v>
      </c>
      <c r="AT49" s="32">
        <v>1434.7991286590227</v>
      </c>
      <c r="AU49" s="32">
        <v>1436.1387986433344</v>
      </c>
      <c r="AV49" s="32">
        <v>1434.7301612104432</v>
      </c>
    </row>
    <row r="50" spans="1:49" x14ac:dyDescent="0.25">
      <c r="A50" s="1"/>
      <c r="B50" s="1" t="s">
        <v>42</v>
      </c>
      <c r="C50" s="21" t="s">
        <v>32</v>
      </c>
      <c r="D50" s="32">
        <v>2</v>
      </c>
      <c r="E50" s="32">
        <v>4</v>
      </c>
      <c r="F50" s="32">
        <v>9</v>
      </c>
      <c r="G50" s="32">
        <v>2</v>
      </c>
      <c r="H50" s="32">
        <v>2</v>
      </c>
      <c r="I50" s="32">
        <v>2</v>
      </c>
      <c r="J50" s="32">
        <v>2</v>
      </c>
      <c r="K50" s="32">
        <v>2</v>
      </c>
      <c r="L50" s="32">
        <v>2</v>
      </c>
      <c r="M50" s="32">
        <v>2</v>
      </c>
      <c r="N50" s="32">
        <v>2</v>
      </c>
      <c r="O50" s="32">
        <v>2</v>
      </c>
      <c r="P50" s="32">
        <v>2</v>
      </c>
      <c r="Q50" s="32">
        <v>2</v>
      </c>
      <c r="R50" s="32">
        <v>2</v>
      </c>
      <c r="S50" s="32">
        <v>2</v>
      </c>
      <c r="T50" s="32">
        <v>2</v>
      </c>
      <c r="U50" s="32">
        <v>2</v>
      </c>
      <c r="V50" s="32">
        <v>2</v>
      </c>
      <c r="W50" s="32">
        <v>2</v>
      </c>
      <c r="X50" s="32">
        <v>2</v>
      </c>
      <c r="Y50" s="32">
        <v>2</v>
      </c>
      <c r="Z50" s="32">
        <v>2</v>
      </c>
      <c r="AA50" s="32">
        <v>1</v>
      </c>
      <c r="AB50" s="32">
        <v>0.5</v>
      </c>
      <c r="AC50" s="32">
        <v>0.4</v>
      </c>
      <c r="AD50" s="32">
        <v>0.5</v>
      </c>
      <c r="AE50" s="32">
        <v>0.5</v>
      </c>
      <c r="AF50" s="32">
        <v>0.2</v>
      </c>
      <c r="AG50" s="32">
        <v>0.3</v>
      </c>
      <c r="AH50" s="32">
        <v>0.3</v>
      </c>
      <c r="AI50" s="32">
        <v>0.3</v>
      </c>
      <c r="AJ50" s="32">
        <v>0.3</v>
      </c>
      <c r="AK50" s="32">
        <v>0.5</v>
      </c>
      <c r="AL50" s="32">
        <v>0.5</v>
      </c>
      <c r="AM50" s="32">
        <v>0.5</v>
      </c>
      <c r="AN50" s="32">
        <v>0.5</v>
      </c>
      <c r="AO50" s="32">
        <v>0.5</v>
      </c>
      <c r="AP50" s="32">
        <v>0.5</v>
      </c>
      <c r="AQ50" s="32">
        <v>0.5</v>
      </c>
      <c r="AR50" s="32">
        <v>0.5</v>
      </c>
      <c r="AS50" s="32">
        <v>0.5</v>
      </c>
      <c r="AT50" s="32">
        <v>0.5</v>
      </c>
      <c r="AU50" s="32">
        <v>0.5</v>
      </c>
      <c r="AV50" s="32">
        <v>0.5</v>
      </c>
    </row>
    <row r="51" spans="1:49" x14ac:dyDescent="0.25">
      <c r="A51" s="1"/>
      <c r="B51" s="1" t="s">
        <v>54</v>
      </c>
      <c r="C51" s="21" t="s">
        <v>32</v>
      </c>
      <c r="D51" s="32">
        <v>20</v>
      </c>
      <c r="E51" s="32">
        <v>37</v>
      </c>
      <c r="F51" s="32">
        <v>27</v>
      </c>
      <c r="G51" s="32">
        <v>24</v>
      </c>
      <c r="H51" s="32">
        <v>22</v>
      </c>
      <c r="I51" s="32">
        <v>16</v>
      </c>
      <c r="J51" s="32">
        <v>15</v>
      </c>
      <c r="K51" s="32">
        <v>12</v>
      </c>
      <c r="L51" s="32">
        <v>11</v>
      </c>
      <c r="M51" s="32">
        <v>20</v>
      </c>
      <c r="N51" s="32">
        <v>14</v>
      </c>
      <c r="O51" s="32">
        <v>13</v>
      </c>
      <c r="P51" s="32">
        <v>9</v>
      </c>
      <c r="Q51" s="32">
        <v>7</v>
      </c>
      <c r="R51" s="32">
        <v>9.4</v>
      </c>
      <c r="S51" s="32">
        <v>10</v>
      </c>
      <c r="T51" s="32">
        <v>10.6</v>
      </c>
      <c r="U51" s="32">
        <v>11.9</v>
      </c>
      <c r="V51" s="32">
        <v>12.1</v>
      </c>
      <c r="W51" s="32">
        <v>9.8000000000000007</v>
      </c>
      <c r="X51" s="32">
        <v>8.6</v>
      </c>
      <c r="Y51" s="32">
        <v>8.5</v>
      </c>
      <c r="Z51" s="32">
        <v>7.9</v>
      </c>
      <c r="AA51" s="32">
        <v>8.3000000000000007</v>
      </c>
      <c r="AB51" s="32">
        <v>9.6</v>
      </c>
      <c r="AC51" s="32">
        <v>8</v>
      </c>
      <c r="AD51" s="32">
        <v>8.5</v>
      </c>
      <c r="AE51" s="32">
        <v>11</v>
      </c>
      <c r="AF51" s="32">
        <v>10.1</v>
      </c>
      <c r="AG51" s="32">
        <v>10.5</v>
      </c>
      <c r="AH51" s="32">
        <v>12</v>
      </c>
      <c r="AI51" s="32">
        <v>12.5</v>
      </c>
      <c r="AJ51" s="32">
        <v>15.4</v>
      </c>
      <c r="AK51" s="32">
        <v>16</v>
      </c>
      <c r="AL51" s="32">
        <v>15.593996457849187</v>
      </c>
      <c r="AM51" s="32">
        <v>16.189893438920855</v>
      </c>
      <c r="AN51" s="32">
        <v>16.518647070971834</v>
      </c>
      <c r="AO51" s="32">
        <v>16.723031084365399</v>
      </c>
      <c r="AP51" s="32">
        <v>16.887573150278179</v>
      </c>
      <c r="AQ51" s="32">
        <v>17.089313397016507</v>
      </c>
      <c r="AR51" s="32">
        <v>17.221143738732501</v>
      </c>
      <c r="AS51" s="32">
        <v>17.248685059391189</v>
      </c>
      <c r="AT51" s="32">
        <v>17.189522079148681</v>
      </c>
      <c r="AU51" s="32">
        <v>17.061080842015738</v>
      </c>
      <c r="AV51" s="32">
        <v>16.873802286949587</v>
      </c>
    </row>
    <row r="52" spans="1:49" x14ac:dyDescent="0.25">
      <c r="A52" s="1"/>
      <c r="B52" s="1"/>
      <c r="C52" s="21"/>
      <c r="D52" s="1"/>
      <c r="E52" s="1"/>
      <c r="F52" s="1"/>
      <c r="G52" s="1"/>
      <c r="H52" s="1"/>
      <c r="I52" s="1"/>
      <c r="J52" s="1"/>
      <c r="K52" s="1"/>
      <c r="L52" s="1"/>
      <c r="M52" s="1"/>
      <c r="N52" s="1"/>
      <c r="O52" s="1"/>
      <c r="P52" s="1"/>
      <c r="Q52" s="1"/>
      <c r="R52" s="1"/>
      <c r="S52" s="1"/>
      <c r="T52" s="1"/>
      <c r="U52" s="1"/>
      <c r="V52" s="1"/>
      <c r="W52" s="1"/>
      <c r="X52" s="1"/>
      <c r="Y52" s="1"/>
      <c r="Z52" s="1"/>
      <c r="AA52" s="1"/>
      <c r="AB52" s="1"/>
      <c r="AC52" s="1"/>
      <c r="AD52" s="32"/>
      <c r="AE52" s="32"/>
      <c r="AF52" s="32"/>
      <c r="AG52" s="32"/>
      <c r="AH52" s="32"/>
      <c r="AI52" s="32"/>
      <c r="AJ52" s="32"/>
      <c r="AK52" s="32"/>
      <c r="AL52" s="32"/>
      <c r="AM52" s="1"/>
      <c r="AN52" s="1"/>
      <c r="AO52" s="1"/>
      <c r="AP52" s="1"/>
      <c r="AQ52" s="1"/>
      <c r="AR52" s="1"/>
      <c r="AS52" s="1"/>
      <c r="AT52" s="1"/>
      <c r="AU52" s="1"/>
      <c r="AV52" s="1"/>
    </row>
    <row r="53" spans="1:49" x14ac:dyDescent="0.25">
      <c r="A53" s="1"/>
      <c r="B53" s="22" t="s">
        <v>178</v>
      </c>
      <c r="C53" s="21" t="s">
        <v>44</v>
      </c>
      <c r="D53" s="32">
        <v>216</v>
      </c>
      <c r="E53" s="32">
        <v>224</v>
      </c>
      <c r="F53" s="32">
        <v>231</v>
      </c>
      <c r="G53" s="32">
        <v>229</v>
      </c>
      <c r="H53" s="32">
        <v>230</v>
      </c>
      <c r="I53" s="32">
        <v>230</v>
      </c>
      <c r="J53" s="32">
        <v>239</v>
      </c>
      <c r="K53" s="32">
        <v>242</v>
      </c>
      <c r="L53" s="32">
        <v>239</v>
      </c>
      <c r="M53" s="32">
        <v>240</v>
      </c>
      <c r="N53" s="32">
        <v>235</v>
      </c>
      <c r="O53" s="32">
        <v>233</v>
      </c>
      <c r="P53" s="32">
        <v>229</v>
      </c>
      <c r="Q53" s="32">
        <v>230</v>
      </c>
      <c r="R53" s="32">
        <v>238</v>
      </c>
      <c r="S53" s="32">
        <v>238</v>
      </c>
      <c r="T53" s="32">
        <v>246</v>
      </c>
      <c r="U53" s="32">
        <v>250</v>
      </c>
      <c r="V53" s="32">
        <v>257</v>
      </c>
      <c r="W53" s="32">
        <v>258</v>
      </c>
      <c r="X53" s="32">
        <v>259</v>
      </c>
      <c r="Y53" s="32">
        <v>257</v>
      </c>
      <c r="Z53" s="32">
        <v>296</v>
      </c>
      <c r="AA53" s="32">
        <v>288</v>
      </c>
      <c r="AB53" s="32">
        <v>290</v>
      </c>
      <c r="AC53" s="32">
        <v>287</v>
      </c>
      <c r="AD53" s="32">
        <v>296</v>
      </c>
      <c r="AE53" s="32">
        <v>298</v>
      </c>
      <c r="AF53" s="32">
        <v>292</v>
      </c>
      <c r="AG53" s="32">
        <v>302</v>
      </c>
      <c r="AH53" s="32">
        <v>295</v>
      </c>
      <c r="AI53" s="32">
        <v>292</v>
      </c>
      <c r="AJ53" s="32">
        <v>309</v>
      </c>
      <c r="AK53" s="32">
        <v>295</v>
      </c>
      <c r="AL53" s="32">
        <v>292</v>
      </c>
      <c r="AM53" s="32">
        <v>300.66666666666669</v>
      </c>
      <c r="AN53" s="32">
        <v>301.66666666666669</v>
      </c>
      <c r="AO53" s="32">
        <v>302.66666666666669</v>
      </c>
      <c r="AP53" s="32">
        <v>303.66666666666669</v>
      </c>
      <c r="AQ53" s="32">
        <v>304.66666666666669</v>
      </c>
      <c r="AR53" s="32">
        <v>305.66666666666669</v>
      </c>
      <c r="AS53" s="32">
        <v>306.66666666666669</v>
      </c>
      <c r="AT53" s="32">
        <v>307.66666666666669</v>
      </c>
      <c r="AU53" s="32">
        <v>308.66666666666669</v>
      </c>
      <c r="AV53" s="32">
        <v>309.66666666666669</v>
      </c>
    </row>
    <row r="54" spans="1:49" x14ac:dyDescent="0.25">
      <c r="A54" s="1"/>
      <c r="B54" s="1"/>
      <c r="C54" s="2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row>
    <row r="55" spans="1:49" x14ac:dyDescent="0.25">
      <c r="A55" s="1"/>
      <c r="B55" s="22" t="s">
        <v>45</v>
      </c>
      <c r="C55" s="21" t="s">
        <v>46</v>
      </c>
      <c r="D55" s="32">
        <v>88.83</v>
      </c>
      <c r="E55" s="32">
        <v>85.734999999999999</v>
      </c>
      <c r="F55" s="32">
        <v>103.33</v>
      </c>
      <c r="G55" s="32">
        <v>104.38</v>
      </c>
      <c r="H55" s="32">
        <v>102.387</v>
      </c>
      <c r="I55" s="32">
        <v>106.137</v>
      </c>
      <c r="J55" s="32">
        <v>103.35</v>
      </c>
      <c r="K55" s="32">
        <v>75.311000000000007</v>
      </c>
      <c r="L55" s="32">
        <v>96.248000000000005</v>
      </c>
      <c r="M55" s="32">
        <v>100.63</v>
      </c>
      <c r="N55" s="32">
        <v>102.39</v>
      </c>
      <c r="O55" s="32">
        <v>97.84</v>
      </c>
      <c r="P55" s="32">
        <v>82.04</v>
      </c>
      <c r="Q55" s="32">
        <v>63.414000000000001</v>
      </c>
      <c r="R55" s="32">
        <v>69.688000000000002</v>
      </c>
      <c r="S55" s="32">
        <v>70.647000000000006</v>
      </c>
      <c r="T55" s="32">
        <v>65.893000000000001</v>
      </c>
      <c r="U55" s="32">
        <v>57.811999999999998</v>
      </c>
      <c r="V55" s="32">
        <v>61.018999999999998</v>
      </c>
      <c r="W55" s="32">
        <v>69.227999999999994</v>
      </c>
      <c r="X55" s="32">
        <v>64.343999999999994</v>
      </c>
      <c r="Y55" s="32">
        <v>67.63</v>
      </c>
      <c r="Z55" s="32">
        <v>62.29</v>
      </c>
      <c r="AA55" s="32">
        <v>57.542999999999999</v>
      </c>
      <c r="AB55" s="32">
        <v>68.311999999999998</v>
      </c>
      <c r="AC55" s="32">
        <v>72.805000000000007</v>
      </c>
      <c r="AD55" s="32">
        <v>57.454999999999998</v>
      </c>
      <c r="AE55" s="32">
        <v>62.395000000000003</v>
      </c>
      <c r="AF55" s="32">
        <v>101.52500000000001</v>
      </c>
      <c r="AG55" s="32">
        <v>99.722999999999999</v>
      </c>
      <c r="AH55" s="32">
        <v>99.856999999999999</v>
      </c>
      <c r="AI55" s="32">
        <v>93.698999999999998</v>
      </c>
      <c r="AJ55" s="32">
        <v>84.108999999999995</v>
      </c>
      <c r="AK55" s="32">
        <v>103.566</v>
      </c>
      <c r="AL55" s="32">
        <v>118.16125201937697</v>
      </c>
      <c r="AM55" s="32">
        <v>130.31793450596368</v>
      </c>
      <c r="AN55" s="32">
        <v>133.73548080398277</v>
      </c>
      <c r="AO55" s="32">
        <v>136.65536501202865</v>
      </c>
      <c r="AP55" s="32">
        <v>139.4159738587332</v>
      </c>
      <c r="AQ55" s="32">
        <v>142.35871597824459</v>
      </c>
      <c r="AR55" s="32">
        <v>145.03895351548894</v>
      </c>
      <c r="AS55" s="32">
        <v>147.6137873484351</v>
      </c>
      <c r="AT55" s="32">
        <v>149.84771461122088</v>
      </c>
      <c r="AU55" s="32">
        <v>151.81091647111884</v>
      </c>
      <c r="AV55" s="32">
        <v>153.54478190900559</v>
      </c>
    </row>
    <row r="56" spans="1:49" x14ac:dyDescent="0.25">
      <c r="A56" s="1"/>
      <c r="B56" s="1"/>
      <c r="C56" s="2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row>
    <row r="57" spans="1:49" x14ac:dyDescent="0.25">
      <c r="A57" s="1"/>
      <c r="B57" s="22" t="s">
        <v>183</v>
      </c>
      <c r="C57" s="21" t="s">
        <v>23</v>
      </c>
      <c r="D57" s="25">
        <v>57.750833333333333</v>
      </c>
      <c r="E57" s="25">
        <v>51.785833333333336</v>
      </c>
      <c r="F57" s="25">
        <v>44.869166666666665</v>
      </c>
      <c r="G57" s="25">
        <v>48.165833333333332</v>
      </c>
      <c r="H57" s="25">
        <v>42.002499999999998</v>
      </c>
      <c r="I57" s="25">
        <v>44.624166666666667</v>
      </c>
      <c r="J57" s="25">
        <v>56.535833333333336</v>
      </c>
      <c r="K57" s="25">
        <v>54.300000000000011</v>
      </c>
      <c r="L57" s="25">
        <v>34.718333333333334</v>
      </c>
      <c r="M57" s="25">
        <v>33.999999999999993</v>
      </c>
      <c r="N57" s="25">
        <v>44.693333333333335</v>
      </c>
      <c r="O57" s="25">
        <v>45.807499999999997</v>
      </c>
      <c r="P57" s="25">
        <v>34.913816666666669</v>
      </c>
      <c r="Q57" s="25">
        <v>39.451866666666668</v>
      </c>
      <c r="R57" s="25">
        <v>52.498683333333332</v>
      </c>
      <c r="S57" s="25">
        <v>50.015366666666665</v>
      </c>
      <c r="T57" s="25">
        <v>47.256400000000006</v>
      </c>
      <c r="U57" s="25">
        <v>47.089283333333334</v>
      </c>
      <c r="V57" s="25">
        <v>47.832983333333345</v>
      </c>
      <c r="W57" s="25">
        <v>41.237733333333338</v>
      </c>
      <c r="X57" s="25">
        <v>55.059699999999999</v>
      </c>
      <c r="Y57" s="25">
        <v>66.114683333333318</v>
      </c>
      <c r="Z57" s="25">
        <v>61.127700000000004</v>
      </c>
      <c r="AA57" s="25">
        <v>64.046383333333338</v>
      </c>
      <c r="AB57" s="25">
        <v>76.033150000000006</v>
      </c>
      <c r="AC57" s="25">
        <v>50.230583333333335</v>
      </c>
      <c r="AD57" s="25">
        <v>46.16</v>
      </c>
      <c r="AE57" s="25">
        <v>50.48</v>
      </c>
      <c r="AF57" s="25">
        <v>45.93</v>
      </c>
      <c r="AG57" s="25">
        <v>47.95</v>
      </c>
      <c r="AH57" s="25">
        <v>47.154675000000005</v>
      </c>
      <c r="AI57" s="25">
        <v>67.529525000000007</v>
      </c>
      <c r="AJ57" s="25">
        <v>72.088925000000003</v>
      </c>
      <c r="AK57" s="25">
        <v>61.848799999999997</v>
      </c>
      <c r="AL57" s="25">
        <v>63.405375000000006</v>
      </c>
      <c r="AM57" s="25">
        <v>69.909775469406398</v>
      </c>
      <c r="AN57" s="25">
        <v>68.285081778535584</v>
      </c>
      <c r="AO57" s="25">
        <v>68.347228310208763</v>
      </c>
      <c r="AP57" s="25">
        <v>67.515009984885126</v>
      </c>
      <c r="AQ57" s="25">
        <v>67.306831402673467</v>
      </c>
      <c r="AR57" s="25">
        <v>67.544393392651997</v>
      </c>
      <c r="AS57" s="25">
        <v>67.859820425887861</v>
      </c>
      <c r="AT57" s="25">
        <v>68.371825128821996</v>
      </c>
      <c r="AU57" s="25">
        <v>68.945184002426913</v>
      </c>
      <c r="AV57" s="25">
        <v>69.519353111479376</v>
      </c>
    </row>
    <row r="58" spans="1:49" ht="15.75" thickBot="1" x14ac:dyDescent="0.3">
      <c r="A58" s="1"/>
      <c r="B58" s="27"/>
      <c r="C58" s="29"/>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row>
    <row r="59" spans="1:49" x14ac:dyDescent="0.25">
      <c r="A59" s="1"/>
      <c r="B59" s="1"/>
      <c r="C59" s="2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row>
    <row r="60" spans="1:49" x14ac:dyDescent="0.25">
      <c r="B60" s="1"/>
      <c r="C60" s="1"/>
      <c r="D60" s="2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row>
    <row r="61" spans="1:49" x14ac:dyDescent="0.25">
      <c r="A61" s="1"/>
      <c r="B61" s="15" t="str">
        <f>+TOC!A90&amp;" Poultry"</f>
        <v>North Dakota Poultry</v>
      </c>
      <c r="C61" s="16"/>
      <c r="D61" s="15">
        <v>1990</v>
      </c>
      <c r="E61" s="15">
        <v>1991</v>
      </c>
      <c r="F61" s="15">
        <v>1992</v>
      </c>
      <c r="G61" s="15">
        <v>1993</v>
      </c>
      <c r="H61" s="15">
        <v>1994</v>
      </c>
      <c r="I61" s="15">
        <v>1995</v>
      </c>
      <c r="J61" s="15">
        <v>1996</v>
      </c>
      <c r="K61" s="15">
        <v>1997</v>
      </c>
      <c r="L61" s="15">
        <v>1998</v>
      </c>
      <c r="M61" s="15">
        <v>1999</v>
      </c>
      <c r="N61" s="15">
        <v>2000</v>
      </c>
      <c r="O61" s="15">
        <v>2001</v>
      </c>
      <c r="P61" s="15">
        <v>2002</v>
      </c>
      <c r="Q61" s="15">
        <v>2003</v>
      </c>
      <c r="R61" s="15">
        <v>2004</v>
      </c>
      <c r="S61" s="15">
        <v>2005</v>
      </c>
      <c r="T61" s="15">
        <v>2006</v>
      </c>
      <c r="U61" s="15">
        <v>2007</v>
      </c>
      <c r="V61" s="15">
        <v>2008</v>
      </c>
      <c r="W61" s="15">
        <v>2009</v>
      </c>
      <c r="X61" s="15">
        <v>2010</v>
      </c>
      <c r="Y61" s="15">
        <v>2011</v>
      </c>
      <c r="Z61" s="15">
        <v>2012</v>
      </c>
      <c r="AA61" s="15">
        <v>2013</v>
      </c>
      <c r="AB61" s="15">
        <v>2014</v>
      </c>
      <c r="AC61" s="15">
        <v>2015</v>
      </c>
      <c r="AD61" s="15">
        <v>2016</v>
      </c>
      <c r="AE61" s="15">
        <v>2017</v>
      </c>
      <c r="AF61" s="15">
        <v>2018</v>
      </c>
      <c r="AG61" s="15">
        <v>2019</v>
      </c>
      <c r="AH61" s="15">
        <v>2020</v>
      </c>
      <c r="AI61" s="15">
        <v>2021</v>
      </c>
      <c r="AJ61" s="15">
        <v>2022</v>
      </c>
      <c r="AK61" s="15">
        <v>2023</v>
      </c>
      <c r="AL61" s="15">
        <v>2024</v>
      </c>
      <c r="AM61" s="15">
        <v>2025</v>
      </c>
      <c r="AN61" s="15">
        <v>2026</v>
      </c>
      <c r="AO61" s="15">
        <v>2027</v>
      </c>
      <c r="AP61" s="15">
        <v>2028</v>
      </c>
      <c r="AQ61" s="15">
        <v>2029</v>
      </c>
      <c r="AR61" s="15">
        <v>2030</v>
      </c>
      <c r="AS61" s="15">
        <v>2031</v>
      </c>
      <c r="AT61" s="15">
        <v>2032</v>
      </c>
      <c r="AU61" s="15">
        <v>2033</v>
      </c>
      <c r="AV61" s="15">
        <v>2034</v>
      </c>
    </row>
    <row r="62" spans="1:49" customFormat="1" ht="15.75" thickBot="1" x14ac:dyDescent="0.3">
      <c r="A62" s="74"/>
      <c r="B62" s="75"/>
      <c r="C62" s="76" t="s">
        <v>7</v>
      </c>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4"/>
    </row>
    <row r="63" spans="1:49" customFormat="1" x14ac:dyDescent="0.25">
      <c r="A63" s="74"/>
      <c r="B63" s="77"/>
      <c r="C63" s="78"/>
      <c r="D63" s="77"/>
      <c r="E63" s="77"/>
      <c r="F63" s="77"/>
      <c r="G63" s="77"/>
      <c r="H63" s="77" t="s">
        <v>47</v>
      </c>
      <c r="I63" s="77"/>
      <c r="J63" s="77"/>
      <c r="K63" s="77"/>
      <c r="L63" s="77"/>
      <c r="M63" s="77"/>
      <c r="N63" s="77"/>
      <c r="O63" s="77"/>
      <c r="P63" s="77"/>
      <c r="Q63" s="77"/>
      <c r="R63" s="77"/>
      <c r="S63" s="77" t="s">
        <v>47</v>
      </c>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7"/>
      <c r="AV63" s="77"/>
      <c r="AW63" s="74"/>
    </row>
    <row r="64" spans="1:49" customFormat="1" x14ac:dyDescent="0.25">
      <c r="A64" s="74"/>
      <c r="B64" s="77" t="s">
        <v>246</v>
      </c>
      <c r="C64" s="78" t="s">
        <v>46</v>
      </c>
      <c r="D64" s="79">
        <v>24288</v>
      </c>
      <c r="E64" s="79">
        <v>26169</v>
      </c>
      <c r="F64" s="79">
        <v>24625</v>
      </c>
      <c r="G64" s="79">
        <v>19550</v>
      </c>
      <c r="H64" s="79">
        <v>25300</v>
      </c>
      <c r="I64" s="79">
        <v>36750</v>
      </c>
      <c r="J64" s="79">
        <v>50600</v>
      </c>
      <c r="K64" s="79">
        <v>57980</v>
      </c>
      <c r="L64" s="79">
        <v>41580</v>
      </c>
      <c r="M64" s="79">
        <v>44100</v>
      </c>
      <c r="N64" s="79">
        <v>46360</v>
      </c>
      <c r="O64" s="79">
        <v>42080</v>
      </c>
      <c r="P64" s="79">
        <v>49590</v>
      </c>
      <c r="Q64" s="79">
        <v>34840</v>
      </c>
      <c r="R64" s="79">
        <v>26300</v>
      </c>
      <c r="S64" s="79">
        <v>32400</v>
      </c>
      <c r="T64" s="79">
        <v>48420</v>
      </c>
      <c r="U64" s="79">
        <v>52400</v>
      </c>
      <c r="V64" s="79"/>
      <c r="W64" s="79"/>
      <c r="X64" s="79"/>
      <c r="Y64" s="79"/>
      <c r="Z64" s="79"/>
      <c r="AA64" s="79"/>
      <c r="AB64" s="79"/>
      <c r="AC64" s="79"/>
      <c r="AD64" s="79"/>
      <c r="AE64" s="79"/>
      <c r="AF64" s="79"/>
      <c r="AG64" s="79"/>
      <c r="AH64" s="79"/>
      <c r="AI64" s="79"/>
      <c r="AJ64" s="79"/>
      <c r="AK64" s="79"/>
      <c r="AL64" s="79"/>
      <c r="AM64" s="79"/>
      <c r="AN64" s="79"/>
      <c r="AO64" s="79"/>
      <c r="AP64" s="79"/>
      <c r="AQ64" s="79"/>
      <c r="AR64" s="79"/>
      <c r="AS64" s="79"/>
      <c r="AT64" s="79"/>
      <c r="AU64" s="79"/>
      <c r="AV64" s="79"/>
      <c r="AW64" s="74"/>
    </row>
    <row r="65" spans="1:55" customFormat="1" x14ac:dyDescent="0.25">
      <c r="A65" s="74"/>
      <c r="B65" s="77" t="s">
        <v>247</v>
      </c>
      <c r="C65" s="78" t="s">
        <v>248</v>
      </c>
      <c r="D65" s="79">
        <v>4.25</v>
      </c>
      <c r="E65" s="79">
        <v>4.916666666666667</v>
      </c>
      <c r="F65" s="79">
        <v>4.75</v>
      </c>
      <c r="G65" s="79">
        <v>5</v>
      </c>
      <c r="H65" s="79">
        <v>4.25</v>
      </c>
      <c r="I65" s="79">
        <v>3.9166666666666665</v>
      </c>
      <c r="J65" s="79">
        <v>4.583333333333333</v>
      </c>
      <c r="K65" s="79">
        <v>4.083333333333333</v>
      </c>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79"/>
      <c r="AK65" s="79"/>
      <c r="AL65" s="79"/>
      <c r="AM65" s="79"/>
      <c r="AN65" s="79"/>
      <c r="AO65" s="79"/>
      <c r="AP65" s="79"/>
      <c r="AQ65" s="79"/>
      <c r="AR65" s="79"/>
      <c r="AS65" s="79"/>
      <c r="AT65" s="79"/>
      <c r="AU65" s="79"/>
      <c r="AV65" s="79"/>
      <c r="AW65" s="74"/>
    </row>
    <row r="66" spans="1:55" customFormat="1" x14ac:dyDescent="0.25">
      <c r="A66" s="74"/>
      <c r="B66" s="77"/>
      <c r="C66" s="78"/>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c r="AW66" s="74"/>
    </row>
    <row r="67" spans="1:55" customFormat="1" x14ac:dyDescent="0.25">
      <c r="A67" s="74"/>
      <c r="B67" s="77" t="s">
        <v>249</v>
      </c>
      <c r="C67" s="78"/>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4"/>
    </row>
    <row r="68" spans="1:55" customFormat="1" x14ac:dyDescent="0.25">
      <c r="A68" s="74"/>
      <c r="B68" s="80" t="s">
        <v>250</v>
      </c>
      <c r="C68" s="78" t="s">
        <v>251</v>
      </c>
      <c r="D68" s="81">
        <v>35.000823451910406</v>
      </c>
      <c r="E68" s="81">
        <v>36.000611410447476</v>
      </c>
      <c r="F68" s="81">
        <v>35.001015228426397</v>
      </c>
      <c r="G68" s="81">
        <v>35.002557544757032</v>
      </c>
      <c r="H68" s="81">
        <v>36</v>
      </c>
      <c r="I68" s="81">
        <v>35.001360544217683</v>
      </c>
      <c r="J68" s="81">
        <v>42</v>
      </c>
      <c r="K68" s="81">
        <v>38.999655053466711</v>
      </c>
      <c r="L68" s="81">
        <v>35</v>
      </c>
      <c r="M68" s="81">
        <v>35</v>
      </c>
      <c r="N68" s="81">
        <v>36.000862812769633</v>
      </c>
      <c r="O68" s="81">
        <v>35</v>
      </c>
      <c r="P68" s="81">
        <v>33.000604960677556</v>
      </c>
      <c r="Q68" s="81">
        <v>34.001148105625717</v>
      </c>
      <c r="R68" s="81">
        <v>40</v>
      </c>
      <c r="S68" s="81">
        <v>37</v>
      </c>
      <c r="T68" s="81">
        <v>36.999173895084674</v>
      </c>
      <c r="U68" s="81">
        <v>44</v>
      </c>
      <c r="V68" s="81"/>
      <c r="W68" s="81"/>
      <c r="X68" s="81"/>
      <c r="Y68" s="81"/>
      <c r="Z68" s="81"/>
      <c r="AA68" s="81"/>
      <c r="AB68" s="81"/>
      <c r="AC68" s="81"/>
      <c r="AD68" s="81"/>
      <c r="AE68" s="81"/>
      <c r="AF68" s="81"/>
      <c r="AG68" s="81"/>
      <c r="AH68" s="81"/>
      <c r="AI68" s="81"/>
      <c r="AJ68" s="81"/>
      <c r="AK68" s="81"/>
      <c r="AL68" s="81"/>
      <c r="AM68" s="81"/>
      <c r="AN68" s="81"/>
      <c r="AO68" s="81"/>
      <c r="AP68" s="81"/>
      <c r="AQ68" s="81"/>
      <c r="AR68" s="81"/>
      <c r="AS68" s="81"/>
      <c r="AT68" s="81"/>
      <c r="AU68" s="81"/>
      <c r="AV68" s="81"/>
      <c r="AW68" s="74"/>
    </row>
    <row r="69" spans="1:55" customFormat="1" x14ac:dyDescent="0.25">
      <c r="A69" s="74"/>
      <c r="B69" s="80" t="s">
        <v>252</v>
      </c>
      <c r="C69" s="78" t="s">
        <v>253</v>
      </c>
      <c r="D69" s="81">
        <v>55.2</v>
      </c>
      <c r="E69" s="81">
        <v>36.610169491525426</v>
      </c>
      <c r="F69" s="81">
        <v>29.494736842105269</v>
      </c>
      <c r="G69" s="81">
        <v>55.679999999999993</v>
      </c>
      <c r="H69" s="81">
        <v>35.999999999999993</v>
      </c>
      <c r="I69" s="81">
        <v>38.4</v>
      </c>
      <c r="J69" s="81">
        <v>58.494545454545452</v>
      </c>
      <c r="K69" s="81"/>
      <c r="L69" s="81"/>
      <c r="M69" s="81"/>
      <c r="N69" s="81"/>
      <c r="O69" s="81"/>
      <c r="P69" s="81"/>
      <c r="Q69" s="81"/>
      <c r="R69" s="81"/>
      <c r="S69" s="81"/>
      <c r="T69" s="81"/>
      <c r="U69" s="81"/>
      <c r="V69" s="81"/>
      <c r="W69" s="81"/>
      <c r="X69" s="81"/>
      <c r="Y69" s="81"/>
      <c r="Z69" s="81"/>
      <c r="AA69" s="81"/>
      <c r="AB69" s="81"/>
      <c r="AC69" s="81"/>
      <c r="AD69" s="81"/>
      <c r="AE69" s="81"/>
      <c r="AF69" s="81"/>
      <c r="AG69" s="81"/>
      <c r="AH69" s="81"/>
      <c r="AI69" s="81"/>
      <c r="AJ69" s="81"/>
      <c r="AK69" s="81"/>
      <c r="AL69" s="81"/>
      <c r="AM69" s="81"/>
      <c r="AN69" s="81"/>
      <c r="AO69" s="81"/>
      <c r="AP69" s="81"/>
      <c r="AQ69" s="81"/>
      <c r="AR69" s="81"/>
      <c r="AS69" s="81"/>
      <c r="AT69" s="81"/>
      <c r="AU69" s="81"/>
      <c r="AV69" s="81"/>
      <c r="AW69" s="74"/>
    </row>
    <row r="70" spans="1:55" customFormat="1" ht="15.75" thickBot="1" x14ac:dyDescent="0.3">
      <c r="A70" s="74"/>
      <c r="B70" s="82"/>
      <c r="C70" s="83"/>
      <c r="D70" s="82"/>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c r="AO70" s="82"/>
      <c r="AP70" s="82"/>
      <c r="AQ70" s="82"/>
      <c r="AR70" s="82"/>
      <c r="AS70" s="82"/>
      <c r="AT70" s="82"/>
      <c r="AU70" s="82"/>
      <c r="AV70" s="82"/>
      <c r="AW70" s="74"/>
    </row>
    <row r="71" spans="1:55" customFormat="1" x14ac:dyDescent="0.25">
      <c r="A71" s="74"/>
      <c r="B71" s="77"/>
      <c r="C71" s="78"/>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c r="AW71" s="74"/>
    </row>
    <row r="72" spans="1:55" customFormat="1" x14ac:dyDescent="0.25">
      <c r="A72" s="74"/>
      <c r="B72" s="77"/>
      <c r="C72" s="78"/>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c r="AM72" s="77"/>
      <c r="AN72" s="77"/>
      <c r="AO72" s="77"/>
      <c r="AP72" s="77"/>
      <c r="AQ72" s="77"/>
      <c r="AR72" s="77"/>
      <c r="AS72" s="77"/>
      <c r="AT72" s="77"/>
      <c r="AU72" s="77"/>
      <c r="AV72" s="77"/>
      <c r="AW72" s="77"/>
      <c r="AY72" s="72" t="str">
        <f t="shared" ref="AX72:AZ73" si="0">IFERROR((AM72-AL72)*AM72/AM72*AL72/AL72,"")</f>
        <v/>
      </c>
      <c r="AZ72" s="72" t="str">
        <f t="shared" si="0"/>
        <v/>
      </c>
      <c r="BB72" s="73" t="str">
        <f t="shared" ref="BA72:BC73" si="1">IFERROR(AY72/AL72,"")</f>
        <v/>
      </c>
      <c r="BC72" s="73" t="str">
        <f t="shared" si="1"/>
        <v/>
      </c>
    </row>
    <row r="73" spans="1:55" customFormat="1" x14ac:dyDescent="0.25">
      <c r="A73" s="71"/>
      <c r="B73" s="78"/>
      <c r="C73" s="77"/>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7"/>
      <c r="AL73" s="77"/>
      <c r="AM73" s="77"/>
      <c r="AN73" s="77"/>
      <c r="AO73" s="77"/>
      <c r="AP73" s="77"/>
      <c r="AQ73" s="77"/>
      <c r="AR73" s="77"/>
      <c r="AS73" s="77"/>
      <c r="AT73" s="77"/>
      <c r="AU73" s="77"/>
      <c r="AV73" s="77"/>
      <c r="AW73" s="74"/>
      <c r="AX73" s="72" t="str">
        <f t="shared" si="0"/>
        <v/>
      </c>
      <c r="AY73" s="72" t="str">
        <f t="shared" si="0"/>
        <v/>
      </c>
      <c r="BA73" s="73" t="str">
        <f t="shared" si="1"/>
        <v/>
      </c>
      <c r="BB73" s="73" t="str">
        <f t="shared" si="1"/>
        <v/>
      </c>
    </row>
    <row r="74" spans="1:55" x14ac:dyDescent="0.25">
      <c r="A74" s="1"/>
      <c r="B74" s="15" t="str">
        <f>+TOC!A90&amp;" Dairy"</f>
        <v>North Dakota Dairy</v>
      </c>
      <c r="C74" s="16"/>
      <c r="D74" s="15">
        <v>1990</v>
      </c>
      <c r="E74" s="15">
        <v>1991</v>
      </c>
      <c r="F74" s="15">
        <v>1992</v>
      </c>
      <c r="G74" s="15">
        <v>1993</v>
      </c>
      <c r="H74" s="15">
        <v>1994</v>
      </c>
      <c r="I74" s="15">
        <v>1995</v>
      </c>
      <c r="J74" s="15">
        <v>1996</v>
      </c>
      <c r="K74" s="15">
        <v>1997</v>
      </c>
      <c r="L74" s="15">
        <v>1998</v>
      </c>
      <c r="M74" s="15">
        <v>1999</v>
      </c>
      <c r="N74" s="15">
        <v>2000</v>
      </c>
      <c r="O74" s="15">
        <v>2001</v>
      </c>
      <c r="P74" s="15">
        <v>2002</v>
      </c>
      <c r="Q74" s="15">
        <v>2003</v>
      </c>
      <c r="R74" s="15">
        <v>2004</v>
      </c>
      <c r="S74" s="15">
        <v>2005</v>
      </c>
      <c r="T74" s="15">
        <v>2006</v>
      </c>
      <c r="U74" s="15">
        <v>2007</v>
      </c>
      <c r="V74" s="15">
        <v>2008</v>
      </c>
      <c r="W74" s="15">
        <v>2009</v>
      </c>
      <c r="X74" s="15">
        <v>2010</v>
      </c>
      <c r="Y74" s="15">
        <v>2011</v>
      </c>
      <c r="Z74" s="15">
        <v>2012</v>
      </c>
      <c r="AA74" s="15">
        <v>2013</v>
      </c>
      <c r="AB74" s="15">
        <v>2014</v>
      </c>
      <c r="AC74" s="15">
        <v>2015</v>
      </c>
      <c r="AD74" s="15">
        <v>2016</v>
      </c>
      <c r="AE74" s="15">
        <v>2017</v>
      </c>
      <c r="AF74" s="15">
        <v>2018</v>
      </c>
      <c r="AG74" s="15">
        <v>2019</v>
      </c>
      <c r="AH74" s="15">
        <v>2020</v>
      </c>
      <c r="AI74" s="15">
        <v>2021</v>
      </c>
      <c r="AJ74" s="15">
        <v>2022</v>
      </c>
      <c r="AK74" s="15">
        <v>2023</v>
      </c>
      <c r="AL74" s="15">
        <v>2024</v>
      </c>
      <c r="AM74" s="15">
        <v>2025</v>
      </c>
      <c r="AN74" s="15">
        <v>2026</v>
      </c>
      <c r="AO74" s="15">
        <v>2027</v>
      </c>
      <c r="AP74" s="15">
        <v>2028</v>
      </c>
      <c r="AQ74" s="15">
        <v>2029</v>
      </c>
      <c r="AR74" s="15">
        <v>2030</v>
      </c>
      <c r="AS74" s="15">
        <v>2031</v>
      </c>
      <c r="AT74" s="15">
        <v>2032</v>
      </c>
      <c r="AU74" s="15">
        <v>2033</v>
      </c>
      <c r="AV74" s="15">
        <v>2034</v>
      </c>
    </row>
    <row r="75" spans="1:55" ht="15.75" thickBot="1" x14ac:dyDescent="0.3">
      <c r="A75" s="1"/>
      <c r="B75" s="19"/>
      <c r="C75" s="20" t="s">
        <v>7</v>
      </c>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row>
    <row r="76" spans="1:55" x14ac:dyDescent="0.25">
      <c r="A76" s="1"/>
      <c r="B76" s="1"/>
      <c r="C76" s="21"/>
      <c r="D76" s="1"/>
      <c r="E76" s="1"/>
      <c r="F76" s="1"/>
      <c r="G76" s="1"/>
      <c r="H76" s="1" t="s">
        <v>47</v>
      </c>
      <c r="I76" s="1"/>
      <c r="J76" s="1"/>
      <c r="K76" s="1"/>
      <c r="L76" s="1"/>
      <c r="M76" s="1"/>
      <c r="N76" s="1"/>
      <c r="O76" s="1"/>
      <c r="P76" s="1"/>
      <c r="Q76" s="1"/>
      <c r="R76" s="1"/>
      <c r="S76" s="1" t="s">
        <v>47</v>
      </c>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row>
    <row r="77" spans="1:55" x14ac:dyDescent="0.25">
      <c r="A77" s="1"/>
      <c r="B77" s="1" t="s">
        <v>55</v>
      </c>
      <c r="C77" s="21" t="s">
        <v>32</v>
      </c>
      <c r="D77" s="36">
        <v>85</v>
      </c>
      <c r="E77" s="36">
        <v>82</v>
      </c>
      <c r="F77" s="36">
        <v>78</v>
      </c>
      <c r="G77" s="36">
        <v>71</v>
      </c>
      <c r="H77" s="36">
        <v>68</v>
      </c>
      <c r="I77" s="36">
        <v>64</v>
      </c>
      <c r="J77" s="36">
        <v>62</v>
      </c>
      <c r="K77" s="36">
        <v>56</v>
      </c>
      <c r="L77" s="36">
        <v>51</v>
      </c>
      <c r="M77" s="36">
        <v>49</v>
      </c>
      <c r="N77" s="36">
        <v>48</v>
      </c>
      <c r="O77" s="36">
        <v>46</v>
      </c>
      <c r="P77" s="36">
        <v>40</v>
      </c>
      <c r="Q77" s="36">
        <v>35</v>
      </c>
      <c r="R77" s="36">
        <v>34</v>
      </c>
      <c r="S77" s="36">
        <v>33</v>
      </c>
      <c r="T77" s="36">
        <v>32</v>
      </c>
      <c r="U77" s="36">
        <v>29</v>
      </c>
      <c r="V77" s="36">
        <v>26</v>
      </c>
      <c r="W77" s="36">
        <v>23</v>
      </c>
      <c r="X77" s="36">
        <v>21</v>
      </c>
      <c r="Y77" s="36">
        <v>19</v>
      </c>
      <c r="Z77" s="36">
        <v>18</v>
      </c>
      <c r="AA77" s="36">
        <v>18</v>
      </c>
      <c r="AB77" s="36">
        <v>16</v>
      </c>
      <c r="AC77" s="36">
        <v>16</v>
      </c>
      <c r="AD77" s="36">
        <v>16</v>
      </c>
      <c r="AE77" s="36">
        <v>16</v>
      </c>
      <c r="AF77" s="36">
        <v>15.375</v>
      </c>
      <c r="AG77" s="36">
        <v>14.75</v>
      </c>
      <c r="AH77" s="36">
        <v>14.75</v>
      </c>
      <c r="AI77" s="36">
        <v>15</v>
      </c>
      <c r="AJ77" s="36">
        <v>14.125</v>
      </c>
      <c r="AK77" s="36">
        <v>11.5</v>
      </c>
      <c r="AL77" s="36">
        <v>9.5</v>
      </c>
      <c r="AM77" s="36">
        <v>10.997720243768914</v>
      </c>
      <c r="AN77" s="36">
        <v>11.371844485447546</v>
      </c>
      <c r="AO77" s="36">
        <v>11.632377902129432</v>
      </c>
      <c r="AP77" s="36">
        <v>11.721594637077303</v>
      </c>
      <c r="AQ77" s="36">
        <v>11.745084298871571</v>
      </c>
      <c r="AR77" s="36">
        <v>11.782742735198768</v>
      </c>
      <c r="AS77" s="36">
        <v>11.836106434580918</v>
      </c>
      <c r="AT77" s="36">
        <v>11.891857567570726</v>
      </c>
      <c r="AU77" s="36">
        <v>11.94793191613919</v>
      </c>
      <c r="AV77" s="36">
        <v>12.006075533816537</v>
      </c>
    </row>
    <row r="78" spans="1:55" x14ac:dyDescent="0.25">
      <c r="A78" s="1"/>
      <c r="B78" s="1"/>
      <c r="C78" s="2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row>
    <row r="79" spans="1:55" x14ac:dyDescent="0.25">
      <c r="A79" s="1"/>
      <c r="B79" s="1" t="s">
        <v>56</v>
      </c>
      <c r="C79" s="21" t="s">
        <v>29</v>
      </c>
      <c r="D79" s="32">
        <v>12624</v>
      </c>
      <c r="E79" s="32">
        <v>12622</v>
      </c>
      <c r="F79" s="32">
        <v>12679</v>
      </c>
      <c r="G79" s="32">
        <v>12930</v>
      </c>
      <c r="H79" s="32">
        <v>12779</v>
      </c>
      <c r="I79" s="32">
        <v>13094</v>
      </c>
      <c r="J79" s="32">
        <v>12968</v>
      </c>
      <c r="K79" s="32">
        <v>12732</v>
      </c>
      <c r="L79" s="32">
        <v>13843</v>
      </c>
      <c r="M79" s="32">
        <v>14061</v>
      </c>
      <c r="N79" s="32">
        <v>14292</v>
      </c>
      <c r="O79" s="32">
        <v>14000</v>
      </c>
      <c r="P79" s="32">
        <v>14825</v>
      </c>
      <c r="Q79" s="32">
        <v>14285.71429</v>
      </c>
      <c r="R79" s="32">
        <v>13676.470590000001</v>
      </c>
      <c r="S79" s="32">
        <v>14181.81818</v>
      </c>
      <c r="T79" s="32">
        <v>14687.5</v>
      </c>
      <c r="U79" s="32">
        <v>15310.34483</v>
      </c>
      <c r="V79" s="32">
        <v>16076.92308</v>
      </c>
      <c r="W79" s="32">
        <v>16826.086960000001</v>
      </c>
      <c r="X79" s="32">
        <v>18285.714285714286</v>
      </c>
      <c r="Y79" s="32">
        <v>18157.894736842107</v>
      </c>
      <c r="Z79" s="32">
        <v>19277.777777777777</v>
      </c>
      <c r="AA79" s="32">
        <v>18944.444444444442</v>
      </c>
      <c r="AB79" s="32">
        <v>20250</v>
      </c>
      <c r="AC79" s="32">
        <v>20750</v>
      </c>
      <c r="AD79" s="32">
        <v>21500</v>
      </c>
      <c r="AE79" s="32">
        <v>21562.5</v>
      </c>
      <c r="AF79" s="32">
        <v>21723.577235772358</v>
      </c>
      <c r="AG79" s="32">
        <v>22101.69491525424</v>
      </c>
      <c r="AH79" s="32">
        <v>22237.288135593222</v>
      </c>
      <c r="AI79" s="32">
        <v>22333.333333333332</v>
      </c>
      <c r="AJ79" s="32">
        <v>22584.070796460179</v>
      </c>
      <c r="AK79" s="32">
        <v>23478.26086956522</v>
      </c>
      <c r="AL79" s="32">
        <v>24000</v>
      </c>
      <c r="AM79" s="32">
        <v>24020.89775898496</v>
      </c>
      <c r="AN79" s="32">
        <v>24226.823212836814</v>
      </c>
      <c r="AO79" s="32">
        <v>24352.252685150917</v>
      </c>
      <c r="AP79" s="32">
        <v>24716.612727616837</v>
      </c>
      <c r="AQ79" s="32">
        <v>25040.070224925897</v>
      </c>
      <c r="AR79" s="32">
        <v>25373.584279148814</v>
      </c>
      <c r="AS79" s="32">
        <v>25696.640844535425</v>
      </c>
      <c r="AT79" s="32">
        <v>26017.082014175765</v>
      </c>
      <c r="AU79" s="32">
        <v>26338.684016627769</v>
      </c>
      <c r="AV79" s="32">
        <v>26662.273528473397</v>
      </c>
    </row>
    <row r="80" spans="1:55" x14ac:dyDescent="0.25">
      <c r="A80" s="1"/>
      <c r="B80" s="1"/>
      <c r="C80" s="2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row>
    <row r="81" spans="1:48" x14ac:dyDescent="0.25">
      <c r="A81" s="1"/>
      <c r="B81" s="1" t="s">
        <v>57</v>
      </c>
      <c r="C81" s="21" t="s">
        <v>46</v>
      </c>
      <c r="D81" s="32">
        <v>1073.04</v>
      </c>
      <c r="E81" s="32">
        <v>1035.0039999999999</v>
      </c>
      <c r="F81" s="32">
        <v>988.96199999999999</v>
      </c>
      <c r="G81" s="32">
        <v>918.03</v>
      </c>
      <c r="H81" s="32">
        <v>868.97199999999998</v>
      </c>
      <c r="I81" s="32">
        <v>838.01599999999996</v>
      </c>
      <c r="J81" s="32">
        <v>804.01599999999996</v>
      </c>
      <c r="K81" s="32">
        <v>712.99199999999996</v>
      </c>
      <c r="L81" s="32">
        <v>705.99300000000005</v>
      </c>
      <c r="M81" s="32">
        <v>688.98900000000003</v>
      </c>
      <c r="N81" s="32">
        <v>686.01599999999996</v>
      </c>
      <c r="O81" s="32">
        <v>644</v>
      </c>
      <c r="P81" s="32">
        <v>593</v>
      </c>
      <c r="Q81" s="32">
        <v>500.00000015000001</v>
      </c>
      <c r="R81" s="32">
        <v>465.00000006000005</v>
      </c>
      <c r="S81" s="32">
        <v>467.99999994000001</v>
      </c>
      <c r="T81" s="32">
        <v>470</v>
      </c>
      <c r="U81" s="32">
        <v>444.00000007</v>
      </c>
      <c r="V81" s="32">
        <v>418.00000008000001</v>
      </c>
      <c r="W81" s="32">
        <v>387.00000008000001</v>
      </c>
      <c r="X81" s="32">
        <v>384</v>
      </c>
      <c r="Y81" s="32">
        <v>345</v>
      </c>
      <c r="Z81" s="32">
        <v>347</v>
      </c>
      <c r="AA81" s="32">
        <v>340.99999999999994</v>
      </c>
      <c r="AB81" s="32">
        <v>324</v>
      </c>
      <c r="AC81" s="32">
        <v>332</v>
      </c>
      <c r="AD81" s="32">
        <v>344</v>
      </c>
      <c r="AE81" s="32">
        <v>345</v>
      </c>
      <c r="AF81" s="32">
        <v>334</v>
      </c>
      <c r="AG81" s="32">
        <v>326.00000000000006</v>
      </c>
      <c r="AH81" s="32">
        <v>328</v>
      </c>
      <c r="AI81" s="32">
        <v>335</v>
      </c>
      <c r="AJ81" s="32">
        <v>319</v>
      </c>
      <c r="AK81" s="32">
        <v>270</v>
      </c>
      <c r="AL81" s="32">
        <v>228</v>
      </c>
      <c r="AM81" s="32">
        <v>264.17511355749218</v>
      </c>
      <c r="AN81" s="32">
        <v>275.50366595281093</v>
      </c>
      <c r="AO81" s="32">
        <v>283.27460600182172</v>
      </c>
      <c r="AP81" s="32">
        <v>289.71811519475011</v>
      </c>
      <c r="AQ81" s="32">
        <v>294.09773564141875</v>
      </c>
      <c r="AR81" s="32">
        <v>298.97041583109439</v>
      </c>
      <c r="AS81" s="32">
        <v>304.14817604712061</v>
      </c>
      <c r="AT81" s="32">
        <v>309.39143363638431</v>
      </c>
      <c r="AU81" s="32">
        <v>314.69280339137208</v>
      </c>
      <c r="AV81" s="32">
        <v>320.1092698861288</v>
      </c>
    </row>
    <row r="82" spans="1:48" x14ac:dyDescent="0.25">
      <c r="A82" s="1"/>
      <c r="B82" s="1"/>
      <c r="C82" s="2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row>
    <row r="83" spans="1:48" x14ac:dyDescent="0.25">
      <c r="A83" s="1"/>
      <c r="B83" s="1" t="s">
        <v>58</v>
      </c>
      <c r="C83" s="21" t="s">
        <v>23</v>
      </c>
      <c r="D83" s="25">
        <v>12.5</v>
      </c>
      <c r="E83" s="25">
        <v>11.3</v>
      </c>
      <c r="F83" s="25">
        <v>12.3</v>
      </c>
      <c r="G83" s="25">
        <v>12</v>
      </c>
      <c r="H83" s="25">
        <v>12.2</v>
      </c>
      <c r="I83" s="25">
        <v>11.8</v>
      </c>
      <c r="J83" s="25">
        <v>13.7</v>
      </c>
      <c r="K83" s="25">
        <v>12.4</v>
      </c>
      <c r="L83" s="25">
        <v>14.3</v>
      </c>
      <c r="M83" s="25">
        <v>13.2</v>
      </c>
      <c r="N83" s="25">
        <v>11.3</v>
      </c>
      <c r="O83" s="25">
        <v>14.2</v>
      </c>
      <c r="P83" s="25">
        <v>11.8</v>
      </c>
      <c r="Q83" s="25">
        <v>12.2</v>
      </c>
      <c r="R83" s="25">
        <v>16.3</v>
      </c>
      <c r="S83" s="25">
        <v>15</v>
      </c>
      <c r="T83" s="25">
        <v>12.5</v>
      </c>
      <c r="U83" s="25">
        <v>18.5</v>
      </c>
      <c r="V83" s="25">
        <v>18.5</v>
      </c>
      <c r="W83" s="25">
        <v>13</v>
      </c>
      <c r="X83" s="25">
        <v>15.9</v>
      </c>
      <c r="Y83" s="25">
        <v>20</v>
      </c>
      <c r="Z83" s="25">
        <v>18.899999999999999</v>
      </c>
      <c r="AA83" s="25">
        <v>19.899999999999999</v>
      </c>
      <c r="AB83" s="25">
        <v>23.6</v>
      </c>
      <c r="AC83" s="25">
        <v>17.100000000000001</v>
      </c>
      <c r="AD83" s="25">
        <v>16.2</v>
      </c>
      <c r="AE83" s="25">
        <v>17.600000000000001</v>
      </c>
      <c r="AF83" s="25">
        <v>16.2</v>
      </c>
      <c r="AG83" s="25">
        <v>19.5</v>
      </c>
      <c r="AH83" s="25">
        <v>19.899999999999999</v>
      </c>
      <c r="AI83" s="25">
        <v>19.3</v>
      </c>
      <c r="AJ83" s="25">
        <v>25.6</v>
      </c>
      <c r="AK83" s="25">
        <v>19.399999999999999</v>
      </c>
      <c r="AL83" s="25">
        <v>23.2</v>
      </c>
      <c r="AM83" s="25">
        <v>23.060303458231832</v>
      </c>
      <c r="AN83" s="25">
        <v>22.935576480230583</v>
      </c>
      <c r="AO83" s="25">
        <v>21.971424087170586</v>
      </c>
      <c r="AP83" s="25">
        <v>21.47355017045636</v>
      </c>
      <c r="AQ83" s="25">
        <v>21.788704281201753</v>
      </c>
      <c r="AR83" s="25">
        <v>22.297684265061637</v>
      </c>
      <c r="AS83" s="25">
        <v>22.658026433739479</v>
      </c>
      <c r="AT83" s="25">
        <v>23.061533321814981</v>
      </c>
      <c r="AU83" s="25">
        <v>23.484877623706808</v>
      </c>
      <c r="AV83" s="25">
        <v>23.861747200419945</v>
      </c>
    </row>
    <row r="84" spans="1:48" x14ac:dyDescent="0.25">
      <c r="A84" s="1"/>
      <c r="B84" s="1"/>
      <c r="C84" s="21"/>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row>
    <row r="85" spans="1:48" x14ac:dyDescent="0.25">
      <c r="A85" s="1"/>
      <c r="B85" s="22" t="s">
        <v>184</v>
      </c>
      <c r="C85" s="21"/>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row>
    <row r="86" spans="1:48" x14ac:dyDescent="0.25">
      <c r="A86" s="1"/>
      <c r="B86" s="22" t="s">
        <v>185</v>
      </c>
      <c r="C86" s="21"/>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row>
    <row r="87" spans="1:48" x14ac:dyDescent="0.25">
      <c r="A87" s="1"/>
      <c r="B87" s="23" t="s">
        <v>8</v>
      </c>
      <c r="C87" s="21" t="s">
        <v>23</v>
      </c>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v>3.5506845238095242</v>
      </c>
      <c r="AH87" s="25">
        <v>3.3132886904761905</v>
      </c>
      <c r="AI87" s="25">
        <v>5.106770833333333</v>
      </c>
      <c r="AJ87" s="25">
        <v>6.3954910714285713</v>
      </c>
      <c r="AK87" s="25">
        <v>5.6304613095238096</v>
      </c>
      <c r="AL87" s="25">
        <v>4.0373065476190479</v>
      </c>
      <c r="AM87" s="25">
        <v>3.9421509615219672</v>
      </c>
      <c r="AN87" s="25">
        <v>3.902832623870796</v>
      </c>
      <c r="AO87" s="25">
        <v>4.0875228236000591</v>
      </c>
      <c r="AP87" s="25">
        <v>4.1948152340833911</v>
      </c>
      <c r="AQ87" s="25">
        <v>4.1565520057986625</v>
      </c>
      <c r="AR87" s="25">
        <v>4.1188780154739639</v>
      </c>
      <c r="AS87" s="25">
        <v>4.0951334159041686</v>
      </c>
      <c r="AT87" s="25">
        <v>4.1021631252973796</v>
      </c>
      <c r="AU87" s="25">
        <v>4.119071521675556</v>
      </c>
      <c r="AV87" s="25">
        <v>4.1173377495348928</v>
      </c>
    </row>
    <row r="88" spans="1:48" x14ac:dyDescent="0.25">
      <c r="A88" s="1"/>
      <c r="B88" s="23" t="s">
        <v>186</v>
      </c>
      <c r="C88" s="21" t="s">
        <v>23</v>
      </c>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v>3.1753333333333336</v>
      </c>
      <c r="AH88" s="25">
        <v>3.2253333333333338</v>
      </c>
      <c r="AI88" s="25">
        <v>3.6720000000000002</v>
      </c>
      <c r="AJ88" s="25">
        <v>4.8573333333333331</v>
      </c>
      <c r="AK88" s="25">
        <v>4.7866666666666671</v>
      </c>
      <c r="AL88" s="25">
        <v>4.0213333333333336</v>
      </c>
      <c r="AM88" s="25">
        <v>3.2693333333333334</v>
      </c>
      <c r="AN88" s="25">
        <v>3.2594649003671656</v>
      </c>
      <c r="AO88" s="25">
        <v>3.3304649000334012</v>
      </c>
      <c r="AP88" s="25">
        <v>3.3326584677401918</v>
      </c>
      <c r="AQ88" s="25">
        <v>3.4370437014256749</v>
      </c>
      <c r="AR88" s="25">
        <v>3.5044806210913637</v>
      </c>
      <c r="AS88" s="25">
        <v>3.5521676172368224</v>
      </c>
      <c r="AT88" s="25">
        <v>3.577381720738817</v>
      </c>
      <c r="AU88" s="25">
        <v>3.5948076318571704</v>
      </c>
      <c r="AV88" s="25">
        <v>3.5954365211582466</v>
      </c>
    </row>
    <row r="89" spans="1:48" x14ac:dyDescent="0.25">
      <c r="A89" s="1"/>
      <c r="B89" s="23" t="s">
        <v>187</v>
      </c>
      <c r="C89" s="21" t="s">
        <v>23</v>
      </c>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v>2.2935125000000003</v>
      </c>
      <c r="AH89" s="25">
        <v>2.3958874999999997</v>
      </c>
      <c r="AI89" s="25">
        <v>2.8998687499999996</v>
      </c>
      <c r="AJ89" s="25">
        <v>3.4881562500000003</v>
      </c>
      <c r="AK89" s="25">
        <v>3.3597937500000001</v>
      </c>
      <c r="AL89" s="25">
        <v>2.6570812499999996</v>
      </c>
      <c r="AM89" s="25">
        <v>2.129833036962371</v>
      </c>
      <c r="AN89" s="25">
        <v>2.064361702057564</v>
      </c>
      <c r="AO89" s="25">
        <v>2.0803743674836532</v>
      </c>
      <c r="AP89" s="25">
        <v>2.1453541646221153</v>
      </c>
      <c r="AQ89" s="25">
        <v>2.1683149371037724</v>
      </c>
      <c r="AR89" s="25">
        <v>2.191800745950061</v>
      </c>
      <c r="AS89" s="25">
        <v>2.2227679444638753</v>
      </c>
      <c r="AT89" s="25">
        <v>2.2687762702586416</v>
      </c>
      <c r="AU89" s="25">
        <v>2.3118012947764144</v>
      </c>
      <c r="AV89" s="25">
        <v>2.3281611989231186</v>
      </c>
    </row>
    <row r="90" spans="1:48" x14ac:dyDescent="0.25">
      <c r="A90" s="1"/>
      <c r="B90" s="37" t="s">
        <v>188</v>
      </c>
      <c r="C90" s="21" t="s">
        <v>23</v>
      </c>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v>9.0195303571428589</v>
      </c>
      <c r="AH90" s="25">
        <v>8.934509523809524</v>
      </c>
      <c r="AI90" s="25">
        <v>11.678639583333332</v>
      </c>
      <c r="AJ90" s="25">
        <v>14.740980654761906</v>
      </c>
      <c r="AK90" s="25">
        <v>13.776921726190476</v>
      </c>
      <c r="AL90" s="25">
        <v>10.71572113095238</v>
      </c>
      <c r="AM90" s="25">
        <v>9.3413173318176721</v>
      </c>
      <c r="AN90" s="25">
        <v>9.226659226295526</v>
      </c>
      <c r="AO90" s="25">
        <v>9.498362091117114</v>
      </c>
      <c r="AP90" s="25">
        <v>9.6728278664456973</v>
      </c>
      <c r="AQ90" s="25">
        <v>9.7619106443281094</v>
      </c>
      <c r="AR90" s="25">
        <v>9.8151593825153896</v>
      </c>
      <c r="AS90" s="25">
        <v>9.8700689776048662</v>
      </c>
      <c r="AT90" s="25">
        <v>9.9483211162948386</v>
      </c>
      <c r="AU90" s="25">
        <v>10.02568044830914</v>
      </c>
      <c r="AV90" s="25">
        <v>10.040935469616258</v>
      </c>
    </row>
    <row r="91" spans="1:48" x14ac:dyDescent="0.25">
      <c r="A91" s="1"/>
      <c r="B91" s="1"/>
      <c r="C91" s="21"/>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row>
    <row r="92" spans="1:48" x14ac:dyDescent="0.25">
      <c r="A92" s="1"/>
      <c r="B92" s="22" t="s">
        <v>189</v>
      </c>
      <c r="C92" s="21" t="s">
        <v>23</v>
      </c>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v>9.6083333333333325</v>
      </c>
      <c r="AH92" s="25">
        <v>9.451666666666668</v>
      </c>
      <c r="AI92" s="25">
        <v>6.916666666666667</v>
      </c>
      <c r="AJ92" s="25">
        <v>10.730833333333335</v>
      </c>
      <c r="AK92" s="25">
        <v>6.7008333333333328</v>
      </c>
      <c r="AL92" s="25">
        <v>10.239999999999998</v>
      </c>
      <c r="AM92" s="25">
        <v>10.990300014538121</v>
      </c>
      <c r="AN92" s="25">
        <v>11.111261602803442</v>
      </c>
      <c r="AO92" s="25">
        <v>10.123368535151018</v>
      </c>
      <c r="AP92" s="25">
        <v>9.604528554010658</v>
      </c>
      <c r="AQ92" s="25">
        <v>9.8069741344834664</v>
      </c>
      <c r="AR92" s="25">
        <v>10.195385684777156</v>
      </c>
      <c r="AS92" s="25">
        <v>10.455586891380987</v>
      </c>
      <c r="AT92" s="25">
        <v>10.754808642188147</v>
      </c>
      <c r="AU92" s="25">
        <v>11.077394546953185</v>
      </c>
      <c r="AV92" s="25">
        <v>11.418455607639713</v>
      </c>
    </row>
    <row r="93" spans="1:48" x14ac:dyDescent="0.25">
      <c r="A93" s="1"/>
      <c r="B93" s="1"/>
      <c r="C93" s="21"/>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row>
    <row r="94" spans="1:48" x14ac:dyDescent="0.25">
      <c r="A94" s="1"/>
      <c r="B94" s="1" t="s">
        <v>190</v>
      </c>
      <c r="C94" s="21" t="s">
        <v>46</v>
      </c>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36">
        <v>506.40851600000002</v>
      </c>
      <c r="AH94" s="36">
        <v>501.279901</v>
      </c>
      <c r="AI94" s="36">
        <v>427.09610199999997</v>
      </c>
      <c r="AJ94" s="36">
        <v>390.045073</v>
      </c>
      <c r="AK94" s="36">
        <v>302.24222800000001</v>
      </c>
      <c r="AL94" s="36">
        <v>267.39664099999999</v>
      </c>
      <c r="AM94" s="36">
        <v>269.45861582864205</v>
      </c>
      <c r="AN94" s="36">
        <v>281.01373927186717</v>
      </c>
      <c r="AO94" s="36">
        <v>288.94009812185817</v>
      </c>
      <c r="AP94" s="36">
        <v>295.51247749864513</v>
      </c>
      <c r="AQ94" s="36">
        <v>299.97969035424711</v>
      </c>
      <c r="AR94" s="36">
        <v>304.9498241477163</v>
      </c>
      <c r="AS94" s="36">
        <v>310.23113956806304</v>
      </c>
      <c r="AT94" s="36">
        <v>315.57926230911198</v>
      </c>
      <c r="AU94" s="36">
        <v>320.98665945919953</v>
      </c>
      <c r="AV94" s="36">
        <v>326.51145528385138</v>
      </c>
    </row>
    <row r="95" spans="1:48" x14ac:dyDescent="0.25">
      <c r="A95" s="1"/>
      <c r="B95" s="1" t="s">
        <v>191</v>
      </c>
      <c r="C95" s="21" t="s">
        <v>192</v>
      </c>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38">
        <v>0.55320000000000003</v>
      </c>
      <c r="AH95" s="38">
        <v>0.53580000000000005</v>
      </c>
      <c r="AI95" s="38">
        <v>0.63070000000000004</v>
      </c>
      <c r="AJ95" s="38">
        <v>0.69610000000000005</v>
      </c>
      <c r="AK95" s="38">
        <v>0.72450000000000003</v>
      </c>
      <c r="AL95" s="38">
        <v>0.72450000000000003</v>
      </c>
      <c r="AM95" s="38">
        <v>0.72450000000000003</v>
      </c>
      <c r="AN95" s="38">
        <v>0.72450000000000003</v>
      </c>
      <c r="AO95" s="38">
        <v>0.72450000000000003</v>
      </c>
      <c r="AP95" s="38">
        <v>0.72450000000000003</v>
      </c>
      <c r="AQ95" s="38">
        <v>0.72450000000000003</v>
      </c>
      <c r="AR95" s="38">
        <v>0.72450000000000003</v>
      </c>
      <c r="AS95" s="38">
        <v>0.72450000000000003</v>
      </c>
      <c r="AT95" s="38">
        <v>0.72450000000000003</v>
      </c>
      <c r="AU95" s="38">
        <v>0.72450000000000003</v>
      </c>
      <c r="AV95" s="38">
        <v>0.72450000000000003</v>
      </c>
    </row>
    <row r="96" spans="1:48" x14ac:dyDescent="0.25">
      <c r="A96" s="1"/>
      <c r="B96" s="1" t="s">
        <v>193</v>
      </c>
      <c r="C96" s="21" t="s">
        <v>194</v>
      </c>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36">
        <v>58</v>
      </c>
      <c r="AH96" s="36">
        <v>40</v>
      </c>
      <c r="AI96" s="36">
        <v>42</v>
      </c>
      <c r="AJ96" s="36">
        <v>50</v>
      </c>
      <c r="AK96" s="36">
        <v>34</v>
      </c>
      <c r="AL96" s="36">
        <v>25</v>
      </c>
      <c r="AM96" s="36">
        <v>25</v>
      </c>
      <c r="AN96" s="36">
        <v>25</v>
      </c>
      <c r="AO96" s="36">
        <v>25</v>
      </c>
      <c r="AP96" s="36">
        <v>25</v>
      </c>
      <c r="AQ96" s="36">
        <v>25</v>
      </c>
      <c r="AR96" s="36">
        <v>25</v>
      </c>
      <c r="AS96" s="36">
        <v>25</v>
      </c>
      <c r="AT96" s="36">
        <v>25</v>
      </c>
      <c r="AU96" s="36">
        <v>25</v>
      </c>
      <c r="AV96" s="36">
        <v>25</v>
      </c>
    </row>
    <row r="97" spans="1:48" x14ac:dyDescent="0.25">
      <c r="A97" s="1"/>
      <c r="B97" s="1"/>
      <c r="C97" s="21"/>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row>
    <row r="98" spans="1:48" x14ac:dyDescent="0.25">
      <c r="A98" s="1"/>
      <c r="B98" s="22" t="s">
        <v>195</v>
      </c>
      <c r="C98" s="21"/>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row>
    <row r="99" spans="1:48" x14ac:dyDescent="0.25">
      <c r="A99" s="1"/>
      <c r="B99" s="1" t="s">
        <v>196</v>
      </c>
      <c r="C99" s="21" t="s">
        <v>23</v>
      </c>
      <c r="D99" s="39"/>
      <c r="E99" s="39"/>
      <c r="F99" s="39"/>
      <c r="G99" s="39"/>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40">
        <v>0.54166666666666663</v>
      </c>
      <c r="AH99" s="40">
        <v>0.81250000000000011</v>
      </c>
      <c r="AI99" s="40">
        <v>2.5858333333333334</v>
      </c>
      <c r="AJ99" s="40">
        <v>0.19166666666666674</v>
      </c>
      <c r="AK99" s="40">
        <v>2.8058333333333336</v>
      </c>
      <c r="AL99" s="40">
        <v>9.0000000000000011E-2</v>
      </c>
      <c r="AM99" s="40">
        <v>0</v>
      </c>
      <c r="AN99" s="40">
        <v>0</v>
      </c>
      <c r="AO99" s="40">
        <v>0</v>
      </c>
      <c r="AP99" s="40">
        <v>0</v>
      </c>
      <c r="AQ99" s="40">
        <v>0</v>
      </c>
      <c r="AR99" s="40">
        <v>0</v>
      </c>
      <c r="AS99" s="40">
        <v>0</v>
      </c>
      <c r="AT99" s="40">
        <v>0</v>
      </c>
      <c r="AU99" s="40">
        <v>0</v>
      </c>
      <c r="AV99" s="40">
        <v>0</v>
      </c>
    </row>
    <row r="100" spans="1:48" x14ac:dyDescent="0.25">
      <c r="A100" s="1"/>
      <c r="B100" s="1" t="s">
        <v>197</v>
      </c>
      <c r="C100" s="21" t="s">
        <v>192</v>
      </c>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41">
        <v>6.2E-2</v>
      </c>
      <c r="AH100" s="41">
        <v>5.8999999999999997E-2</v>
      </c>
      <c r="AI100" s="41">
        <v>5.7000000000000002E-2</v>
      </c>
      <c r="AJ100" s="41">
        <v>5.7000000000000002E-2</v>
      </c>
      <c r="AK100" s="41">
        <v>5.7000000000000002E-2</v>
      </c>
      <c r="AL100" s="41">
        <v>5.7000000000000002E-2</v>
      </c>
      <c r="AM100" s="41">
        <v>5.7000000000000002E-2</v>
      </c>
      <c r="AN100" s="41">
        <v>5.7000000000000002E-2</v>
      </c>
      <c r="AO100" s="41">
        <v>5.7000000000000002E-2</v>
      </c>
      <c r="AP100" s="41">
        <v>5.7000000000000002E-2</v>
      </c>
      <c r="AQ100" s="41">
        <v>5.7000000000000002E-2</v>
      </c>
      <c r="AR100" s="41">
        <v>5.7000000000000002E-2</v>
      </c>
      <c r="AS100" s="41">
        <v>5.7000000000000002E-2</v>
      </c>
      <c r="AT100" s="41">
        <v>5.7000000000000002E-2</v>
      </c>
      <c r="AU100" s="41">
        <v>5.7000000000000002E-2</v>
      </c>
      <c r="AV100" s="41">
        <v>5.7000000000000002E-2</v>
      </c>
    </row>
    <row r="101" spans="1:48" x14ac:dyDescent="0.25">
      <c r="A101" s="1"/>
      <c r="B101" s="1" t="s">
        <v>198</v>
      </c>
      <c r="C101" s="21" t="s">
        <v>23</v>
      </c>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v>0.15</v>
      </c>
      <c r="AH101" s="25">
        <v>0.15</v>
      </c>
      <c r="AI101" s="25">
        <v>0.15</v>
      </c>
      <c r="AJ101" s="25">
        <v>0.15</v>
      </c>
      <c r="AK101" s="25">
        <v>0.15</v>
      </c>
      <c r="AL101" s="25">
        <v>0.15</v>
      </c>
      <c r="AM101" s="25">
        <v>0.15</v>
      </c>
      <c r="AN101" s="25">
        <v>0.15</v>
      </c>
      <c r="AO101" s="25">
        <v>0.15</v>
      </c>
      <c r="AP101" s="25">
        <v>0.15</v>
      </c>
      <c r="AQ101" s="25">
        <v>0.15</v>
      </c>
      <c r="AR101" s="25">
        <v>0.15</v>
      </c>
      <c r="AS101" s="25">
        <v>0.15</v>
      </c>
      <c r="AT101" s="25">
        <v>0.15</v>
      </c>
      <c r="AU101" s="25">
        <v>0.15</v>
      </c>
      <c r="AV101" s="25">
        <v>0.15</v>
      </c>
    </row>
    <row r="102" spans="1:48" x14ac:dyDescent="0.25">
      <c r="A102" s="1"/>
      <c r="B102" s="37" t="s">
        <v>199</v>
      </c>
      <c r="C102" s="21" t="s">
        <v>23</v>
      </c>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v>0.3580833333333332</v>
      </c>
      <c r="AH102" s="25">
        <v>0.61456250000000012</v>
      </c>
      <c r="AI102" s="25">
        <v>2.2884408333333335</v>
      </c>
      <c r="AJ102" s="25">
        <v>3.0741666666666723E-2</v>
      </c>
      <c r="AK102" s="25">
        <v>2.4959008333333337</v>
      </c>
      <c r="AL102" s="25">
        <v>-6.5129999999999993E-2</v>
      </c>
      <c r="AM102" s="25">
        <v>0</v>
      </c>
      <c r="AN102" s="25">
        <v>0</v>
      </c>
      <c r="AO102" s="25">
        <v>0</v>
      </c>
      <c r="AP102" s="25">
        <v>0</v>
      </c>
      <c r="AQ102" s="25">
        <v>0</v>
      </c>
      <c r="AR102" s="25">
        <v>0</v>
      </c>
      <c r="AS102" s="25">
        <v>0</v>
      </c>
      <c r="AT102" s="25">
        <v>0</v>
      </c>
      <c r="AU102" s="25">
        <v>0</v>
      </c>
      <c r="AV102" s="25">
        <v>0</v>
      </c>
    </row>
    <row r="103" spans="1:48" ht="15.75" thickBot="1" x14ac:dyDescent="0.3">
      <c r="A103" s="1"/>
      <c r="B103" s="27"/>
      <c r="C103" s="29"/>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row>
    <row r="104" spans="1:48"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row>
  </sheetData>
  <sheetProtection sheet="1" objects="1" scenarios="1"/>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V33"/>
  <sheetViews>
    <sheetView zoomScaleNormal="100" workbookViewId="0">
      <pane xSplit="3" ySplit="2" topLeftCell="D3" activePane="bottomRight" state="frozen"/>
      <selection activeCell="B73" sqref="B73"/>
      <selection pane="topRight" activeCell="B73" sqref="B73"/>
      <selection pane="bottomLeft" activeCell="B73" sqref="B73"/>
      <selection pane="bottomRight"/>
    </sheetView>
  </sheetViews>
  <sheetFormatPr defaultColWidth="8.7109375" defaultRowHeight="15" x14ac:dyDescent="0.25"/>
  <cols>
    <col min="1" max="1" width="8.7109375" style="2"/>
    <col min="2" max="2" width="52.140625" style="2" customWidth="1"/>
    <col min="3" max="3" width="16" style="2" bestFit="1" customWidth="1"/>
    <col min="4" max="35" width="11.5703125" style="2" customWidth="1"/>
    <col min="36" max="48" width="10.42578125" style="2" bestFit="1" customWidth="1"/>
    <col min="49" max="16384" width="8.7109375" style="2"/>
  </cols>
  <sheetData>
    <row r="1" spans="1:48" x14ac:dyDescent="0.25">
      <c r="A1" s="67" t="s">
        <v>6</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row>
    <row r="2" spans="1:48" x14ac:dyDescent="0.25">
      <c r="B2" s="15" t="str">
        <f>+TOC!A90&amp;" Land Use, Prices, and Rental Rates"</f>
        <v>North Dakota Land Use, Prices, and Rental Rates</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75" thickBot="1" x14ac:dyDescent="0.3">
      <c r="A3" s="1"/>
      <c r="B3" s="19"/>
      <c r="C3" s="20" t="s">
        <v>7</v>
      </c>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row>
    <row r="4" spans="1:48" x14ac:dyDescent="0.25">
      <c r="A4" s="1"/>
      <c r="B4" s="1"/>
      <c r="C4" s="2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25">
      <c r="A5" s="1"/>
      <c r="B5" s="22" t="s">
        <v>59</v>
      </c>
      <c r="C5" s="2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row>
    <row r="6" spans="1:48" x14ac:dyDescent="0.25">
      <c r="A6" s="1"/>
      <c r="B6" s="33" t="s">
        <v>60</v>
      </c>
      <c r="C6" s="21" t="s">
        <v>10</v>
      </c>
      <c r="D6" s="32">
        <v>21363.200000000001</v>
      </c>
      <c r="E6" s="32">
        <v>20636.900000000001</v>
      </c>
      <c r="F6" s="32">
        <v>21172.7</v>
      </c>
      <c r="G6" s="32">
        <v>21338.9</v>
      </c>
      <c r="H6" s="32">
        <v>21081.5</v>
      </c>
      <c r="I6" s="32">
        <v>20169.2</v>
      </c>
      <c r="J6" s="32">
        <v>21985.3</v>
      </c>
      <c r="K6" s="32">
        <v>21962.5</v>
      </c>
      <c r="L6" s="32">
        <v>20602.599999999999</v>
      </c>
      <c r="M6" s="32">
        <v>19262</v>
      </c>
      <c r="N6" s="32">
        <v>20882</v>
      </c>
      <c r="O6" s="32">
        <v>19912</v>
      </c>
      <c r="P6" s="32">
        <v>21478</v>
      </c>
      <c r="Q6" s="32">
        <v>21285</v>
      </c>
      <c r="R6" s="32">
        <v>20471</v>
      </c>
      <c r="S6" s="32">
        <v>20593</v>
      </c>
      <c r="T6" s="32">
        <v>20713</v>
      </c>
      <c r="U6" s="32">
        <v>21267</v>
      </c>
      <c r="V6" s="32">
        <v>22932</v>
      </c>
      <c r="W6" s="32">
        <v>20883</v>
      </c>
      <c r="X6" s="32">
        <v>20499</v>
      </c>
      <c r="Y6" s="32">
        <v>17745</v>
      </c>
      <c r="Z6" s="32">
        <v>22215</v>
      </c>
      <c r="AA6" s="32">
        <v>19854</v>
      </c>
      <c r="AB6" s="32">
        <v>22294</v>
      </c>
      <c r="AC6" s="32">
        <v>22931</v>
      </c>
      <c r="AD6" s="32">
        <v>23001</v>
      </c>
      <c r="AE6" s="32">
        <v>22835</v>
      </c>
      <c r="AF6" s="32">
        <v>23450</v>
      </c>
      <c r="AG6" s="32">
        <v>22345</v>
      </c>
      <c r="AH6" s="32">
        <v>19906</v>
      </c>
      <c r="AI6" s="32">
        <v>23211</v>
      </c>
      <c r="AJ6" s="32">
        <v>20826</v>
      </c>
      <c r="AK6" s="32">
        <v>23352</v>
      </c>
      <c r="AL6" s="32">
        <v>22361.9</v>
      </c>
      <c r="AM6" s="32">
        <v>23170</v>
      </c>
      <c r="AN6" s="32">
        <v>22791.229456515073</v>
      </c>
      <c r="AO6" s="32">
        <v>22814.607470521638</v>
      </c>
      <c r="AP6" s="32">
        <v>22830.261919733384</v>
      </c>
      <c r="AQ6" s="32">
        <v>22835.449252669219</v>
      </c>
      <c r="AR6" s="32">
        <v>22837.119067716907</v>
      </c>
      <c r="AS6" s="32">
        <v>22839.035069800128</v>
      </c>
      <c r="AT6" s="32">
        <v>22829.795233433459</v>
      </c>
      <c r="AU6" s="32">
        <v>22817.349340043867</v>
      </c>
      <c r="AV6" s="32">
        <v>22801.029641851495</v>
      </c>
    </row>
    <row r="7" spans="1:48" x14ac:dyDescent="0.25">
      <c r="A7" s="1"/>
      <c r="B7" s="33" t="s">
        <v>61</v>
      </c>
      <c r="C7" s="21" t="s">
        <v>10</v>
      </c>
      <c r="D7" s="32">
        <v>720</v>
      </c>
      <c r="E7" s="32">
        <v>678</v>
      </c>
      <c r="F7" s="32">
        <v>586</v>
      </c>
      <c r="G7" s="32">
        <v>653</v>
      </c>
      <c r="H7" s="32">
        <v>703</v>
      </c>
      <c r="I7" s="32">
        <v>725</v>
      </c>
      <c r="J7" s="32">
        <v>714</v>
      </c>
      <c r="K7" s="32">
        <v>745</v>
      </c>
      <c r="L7" s="32">
        <v>876</v>
      </c>
      <c r="M7" s="32">
        <v>751</v>
      </c>
      <c r="N7" s="32">
        <v>734</v>
      </c>
      <c r="O7" s="32">
        <v>558</v>
      </c>
      <c r="P7" s="32">
        <v>908</v>
      </c>
      <c r="Q7" s="32">
        <v>657</v>
      </c>
      <c r="R7" s="32">
        <v>665</v>
      </c>
      <c r="S7" s="32">
        <v>712</v>
      </c>
      <c r="T7" s="32">
        <v>770</v>
      </c>
      <c r="U7" s="32">
        <v>787</v>
      </c>
      <c r="V7" s="32">
        <v>742</v>
      </c>
      <c r="W7" s="32">
        <v>693</v>
      </c>
      <c r="X7" s="32">
        <v>884</v>
      </c>
      <c r="Y7" s="32">
        <v>494</v>
      </c>
      <c r="Z7" s="32">
        <v>788</v>
      </c>
      <c r="AA7" s="32">
        <v>522</v>
      </c>
      <c r="AB7" s="32">
        <v>709</v>
      </c>
      <c r="AC7" s="32">
        <v>737</v>
      </c>
      <c r="AD7" s="32">
        <v>705</v>
      </c>
      <c r="AE7" s="32">
        <v>780</v>
      </c>
      <c r="AF7" s="32">
        <v>698.5</v>
      </c>
      <c r="AG7" s="32">
        <v>734</v>
      </c>
      <c r="AH7" s="32">
        <v>906.2</v>
      </c>
      <c r="AI7" s="32">
        <v>752.3</v>
      </c>
      <c r="AJ7" s="32">
        <v>658</v>
      </c>
      <c r="AK7" s="32">
        <v>627</v>
      </c>
      <c r="AL7" s="32">
        <v>803</v>
      </c>
      <c r="AM7" s="32">
        <v>674.54563357205575</v>
      </c>
      <c r="AN7" s="32">
        <v>820.06518340520483</v>
      </c>
      <c r="AO7" s="32">
        <v>809.32322287263935</v>
      </c>
      <c r="AP7" s="32">
        <v>809.47886411908587</v>
      </c>
      <c r="AQ7" s="32">
        <v>816.54711743022926</v>
      </c>
      <c r="AR7" s="32">
        <v>821.59594254094145</v>
      </c>
      <c r="AS7" s="32">
        <v>826.26960536217177</v>
      </c>
      <c r="AT7" s="32">
        <v>830.71410234248788</v>
      </c>
      <c r="AU7" s="32">
        <v>834.91897396481954</v>
      </c>
      <c r="AV7" s="32">
        <v>839.35686125579798</v>
      </c>
    </row>
    <row r="8" spans="1:48" x14ac:dyDescent="0.25">
      <c r="A8" s="1"/>
      <c r="B8" s="42" t="s">
        <v>59</v>
      </c>
      <c r="C8" s="21" t="s">
        <v>10</v>
      </c>
      <c r="D8" s="32">
        <v>22083.200000000001</v>
      </c>
      <c r="E8" s="32">
        <v>21314.9</v>
      </c>
      <c r="F8" s="32">
        <v>21758.7</v>
      </c>
      <c r="G8" s="32">
        <v>21991.9</v>
      </c>
      <c r="H8" s="32">
        <v>21784.5</v>
      </c>
      <c r="I8" s="32">
        <v>20894.2</v>
      </c>
      <c r="J8" s="32">
        <v>22699.3</v>
      </c>
      <c r="K8" s="32">
        <v>22707.5</v>
      </c>
      <c r="L8" s="32">
        <v>21478.6</v>
      </c>
      <c r="M8" s="32">
        <v>20013</v>
      </c>
      <c r="N8" s="32">
        <v>21616</v>
      </c>
      <c r="O8" s="32">
        <v>20470</v>
      </c>
      <c r="P8" s="32">
        <v>22386</v>
      </c>
      <c r="Q8" s="32">
        <v>21942</v>
      </c>
      <c r="R8" s="32">
        <v>21136</v>
      </c>
      <c r="S8" s="32">
        <v>21305</v>
      </c>
      <c r="T8" s="32">
        <v>21483</v>
      </c>
      <c r="U8" s="32">
        <v>22054</v>
      </c>
      <c r="V8" s="32">
        <v>23674</v>
      </c>
      <c r="W8" s="32">
        <v>21576</v>
      </c>
      <c r="X8" s="32">
        <v>21383</v>
      </c>
      <c r="Y8" s="32">
        <v>18239</v>
      </c>
      <c r="Z8" s="32">
        <v>23003</v>
      </c>
      <c r="AA8" s="32">
        <v>20376</v>
      </c>
      <c r="AB8" s="32">
        <v>23003</v>
      </c>
      <c r="AC8" s="32">
        <v>23668</v>
      </c>
      <c r="AD8" s="32">
        <v>23706</v>
      </c>
      <c r="AE8" s="32">
        <v>23615</v>
      </c>
      <c r="AF8" s="32">
        <v>24148.5</v>
      </c>
      <c r="AG8" s="32">
        <v>23079</v>
      </c>
      <c r="AH8" s="32">
        <v>20812.2</v>
      </c>
      <c r="AI8" s="32">
        <v>23963.3</v>
      </c>
      <c r="AJ8" s="32">
        <v>21484</v>
      </c>
      <c r="AK8" s="32">
        <v>23979</v>
      </c>
      <c r="AL8" s="32">
        <v>23164.9</v>
      </c>
      <c r="AM8" s="32">
        <v>23844.545633572056</v>
      </c>
      <c r="AN8" s="32">
        <v>23611.294639920277</v>
      </c>
      <c r="AO8" s="32">
        <v>23623.930693394279</v>
      </c>
      <c r="AP8" s="32">
        <v>23639.74078385247</v>
      </c>
      <c r="AQ8" s="32">
        <v>23651.996370099449</v>
      </c>
      <c r="AR8" s="32">
        <v>23658.715010257849</v>
      </c>
      <c r="AS8" s="32">
        <v>23665.304675162301</v>
      </c>
      <c r="AT8" s="32">
        <v>23660.509335775947</v>
      </c>
      <c r="AU8" s="32">
        <v>23652.268314008688</v>
      </c>
      <c r="AV8" s="32">
        <v>23640.386503107293</v>
      </c>
    </row>
    <row r="9" spans="1:48" x14ac:dyDescent="0.25">
      <c r="A9" s="1"/>
      <c r="B9" s="1"/>
      <c r="C9" s="2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row>
    <row r="10" spans="1:48" x14ac:dyDescent="0.25">
      <c r="A10" s="1"/>
      <c r="B10" s="22" t="s">
        <v>62</v>
      </c>
      <c r="C10" s="21" t="s">
        <v>10</v>
      </c>
      <c r="D10" s="32">
        <v>2865.7702999999779</v>
      </c>
      <c r="E10" s="32">
        <v>2879.117499999978</v>
      </c>
      <c r="F10" s="32">
        <v>2897.8886999999772</v>
      </c>
      <c r="G10" s="32">
        <v>2908.4288999999776</v>
      </c>
      <c r="H10" s="32">
        <v>2908.4288999999776</v>
      </c>
      <c r="I10" s="32">
        <v>2908.5886999999771</v>
      </c>
      <c r="J10" s="32">
        <v>2836.5275999999767</v>
      </c>
      <c r="K10" s="32">
        <v>2804.8721999999766</v>
      </c>
      <c r="L10" s="32">
        <v>3290.5582999999638</v>
      </c>
      <c r="M10" s="32">
        <v>3059.8921999999648</v>
      </c>
      <c r="N10" s="32">
        <v>3164.1909999999593</v>
      </c>
      <c r="O10" s="32">
        <v>3320.7750000000001</v>
      </c>
      <c r="P10" s="32">
        <v>3322.9320000000002</v>
      </c>
      <c r="Q10" s="32">
        <v>3328.4789999999998</v>
      </c>
      <c r="R10" s="32">
        <v>3355.627</v>
      </c>
      <c r="S10" s="32">
        <v>3328.634</v>
      </c>
      <c r="T10" s="32">
        <v>3356.8869999999997</v>
      </c>
      <c r="U10" s="32">
        <v>3372.24</v>
      </c>
      <c r="V10" s="32">
        <v>2976.3789999999999</v>
      </c>
      <c r="W10" s="32">
        <v>2852.4860000000003</v>
      </c>
      <c r="X10" s="32">
        <v>2719.335</v>
      </c>
      <c r="Y10" s="32">
        <v>2647.9639999999999</v>
      </c>
      <c r="Z10" s="32">
        <v>2387.2449999999999</v>
      </c>
      <c r="AA10" s="32">
        <v>1780.5450000000001</v>
      </c>
      <c r="AB10" s="32">
        <v>1619.317</v>
      </c>
      <c r="AC10" s="32">
        <v>1523.711</v>
      </c>
      <c r="AD10" s="32">
        <v>1539.085</v>
      </c>
      <c r="AE10" s="32">
        <v>1528.6859999999999</v>
      </c>
      <c r="AF10" s="32">
        <v>1306.2719999999999</v>
      </c>
      <c r="AG10" s="32">
        <v>1295.1149999999998</v>
      </c>
      <c r="AH10" s="32">
        <v>1272.1300000000001</v>
      </c>
      <c r="AI10" s="32">
        <v>1235.24</v>
      </c>
      <c r="AJ10" s="32">
        <v>1244.348</v>
      </c>
      <c r="AK10" s="32">
        <v>1124.6130000000001</v>
      </c>
      <c r="AL10" s="32">
        <v>1145.42</v>
      </c>
      <c r="AM10" s="32">
        <v>1201.2330000000002</v>
      </c>
      <c r="AN10" s="32">
        <v>1213.5618267290208</v>
      </c>
      <c r="AO10" s="32">
        <v>1211.7197309193668</v>
      </c>
      <c r="AP10" s="32">
        <v>1213.830964540374</v>
      </c>
      <c r="AQ10" s="32">
        <v>1208.2362724397178</v>
      </c>
      <c r="AR10" s="32">
        <v>1203.812013599681</v>
      </c>
      <c r="AS10" s="32">
        <v>1200.2007469498155</v>
      </c>
      <c r="AT10" s="32">
        <v>1199.084329954472</v>
      </c>
      <c r="AU10" s="32">
        <v>1195.909761562089</v>
      </c>
      <c r="AV10" s="32">
        <v>1191.6951255350145</v>
      </c>
    </row>
    <row r="11" spans="1:48" x14ac:dyDescent="0.25">
      <c r="A11" s="1"/>
      <c r="B11" s="23" t="s">
        <v>200</v>
      </c>
      <c r="C11" s="21" t="s">
        <v>10</v>
      </c>
      <c r="D11" s="43"/>
      <c r="E11" s="43"/>
      <c r="F11" s="43"/>
      <c r="G11" s="43"/>
      <c r="H11" s="43"/>
      <c r="I11" s="43"/>
      <c r="J11" s="43"/>
      <c r="K11" s="43"/>
      <c r="L11" s="43"/>
      <c r="M11" s="43"/>
      <c r="N11" s="43"/>
      <c r="O11" s="32">
        <v>3208.6530000000002</v>
      </c>
      <c r="P11" s="32">
        <v>3198.7710000000002</v>
      </c>
      <c r="Q11" s="32">
        <v>3197.627</v>
      </c>
      <c r="R11" s="32">
        <v>3215.703</v>
      </c>
      <c r="S11" s="32">
        <v>3184.8670000000002</v>
      </c>
      <c r="T11" s="32">
        <v>3204.9349999999999</v>
      </c>
      <c r="U11" s="32">
        <v>3211.4479999999999</v>
      </c>
      <c r="V11" s="32">
        <v>2792.402</v>
      </c>
      <c r="W11" s="32">
        <v>2646.4070000000002</v>
      </c>
      <c r="X11" s="32">
        <v>2451.3830000000003</v>
      </c>
      <c r="Y11" s="32">
        <v>2342.105</v>
      </c>
      <c r="Z11" s="32">
        <v>2037.0640000000001</v>
      </c>
      <c r="AA11" s="32">
        <v>1350.3330000000001</v>
      </c>
      <c r="AB11" s="32">
        <v>1132.6469999999999</v>
      </c>
      <c r="AC11" s="32">
        <v>990.31700000000001</v>
      </c>
      <c r="AD11" s="32">
        <v>929.54700000000003</v>
      </c>
      <c r="AE11" s="32">
        <v>898.08900000000006</v>
      </c>
      <c r="AF11" s="32">
        <v>615.46</v>
      </c>
      <c r="AG11" s="32">
        <v>608.21199999999999</v>
      </c>
      <c r="AH11" s="32">
        <v>606.15100000000007</v>
      </c>
      <c r="AI11" s="32">
        <v>576.80799999999999</v>
      </c>
      <c r="AJ11" s="32">
        <v>526.48</v>
      </c>
      <c r="AK11" s="32">
        <v>286.39800000000002</v>
      </c>
      <c r="AL11" s="32">
        <v>261.36700000000002</v>
      </c>
      <c r="AM11" s="32">
        <v>260.22899999999998</v>
      </c>
      <c r="AN11" s="32">
        <v>263.79377347923054</v>
      </c>
      <c r="AO11" s="32">
        <v>256.20161279624767</v>
      </c>
      <c r="AP11" s="32">
        <v>258.88361555762663</v>
      </c>
      <c r="AQ11" s="32">
        <v>248.04090892154312</v>
      </c>
      <c r="AR11" s="32">
        <v>247.86853532643946</v>
      </c>
      <c r="AS11" s="32">
        <v>240.48802001338828</v>
      </c>
      <c r="AT11" s="32">
        <v>237.49034562735091</v>
      </c>
      <c r="AU11" s="32">
        <v>230.88269195260696</v>
      </c>
      <c r="AV11" s="32">
        <v>222.45229960719647</v>
      </c>
    </row>
    <row r="12" spans="1:48" x14ac:dyDescent="0.25">
      <c r="A12" s="1"/>
      <c r="B12" s="23" t="s">
        <v>201</v>
      </c>
      <c r="C12" s="21" t="s">
        <v>10</v>
      </c>
      <c r="D12" s="43"/>
      <c r="E12" s="43"/>
      <c r="F12" s="43"/>
      <c r="G12" s="43"/>
      <c r="H12" s="43"/>
      <c r="I12" s="43"/>
      <c r="J12" s="43"/>
      <c r="K12" s="43"/>
      <c r="L12" s="43"/>
      <c r="M12" s="43"/>
      <c r="N12" s="43"/>
      <c r="O12" s="32">
        <v>112.122</v>
      </c>
      <c r="P12" s="32">
        <v>124.161</v>
      </c>
      <c r="Q12" s="32">
        <v>130.852</v>
      </c>
      <c r="R12" s="32">
        <v>139.92400000000001</v>
      </c>
      <c r="S12" s="32">
        <v>143.767</v>
      </c>
      <c r="T12" s="32">
        <v>151.952</v>
      </c>
      <c r="U12" s="32">
        <v>160.792</v>
      </c>
      <c r="V12" s="32">
        <v>183.977</v>
      </c>
      <c r="W12" s="32">
        <v>206.07900000000001</v>
      </c>
      <c r="X12" s="32">
        <v>267.952</v>
      </c>
      <c r="Y12" s="32">
        <v>305.85899999999998</v>
      </c>
      <c r="Z12" s="32">
        <v>350.18099999999998</v>
      </c>
      <c r="AA12" s="32">
        <v>430.21199999999999</v>
      </c>
      <c r="AB12" s="32">
        <v>486.67</v>
      </c>
      <c r="AC12" s="32">
        <v>533.39400000000001</v>
      </c>
      <c r="AD12" s="32">
        <v>609.53800000000001</v>
      </c>
      <c r="AE12" s="32">
        <v>619.75900000000001</v>
      </c>
      <c r="AF12" s="32">
        <v>668.53100000000006</v>
      </c>
      <c r="AG12" s="32">
        <v>661.46600000000001</v>
      </c>
      <c r="AH12" s="32">
        <v>640.54200000000003</v>
      </c>
      <c r="AI12" s="32">
        <v>605.81299999999999</v>
      </c>
      <c r="AJ12" s="32">
        <v>644.26099999999997</v>
      </c>
      <c r="AK12" s="32">
        <v>733.59199999999998</v>
      </c>
      <c r="AL12" s="32">
        <v>740.41600000000005</v>
      </c>
      <c r="AM12" s="32">
        <v>748.971</v>
      </c>
      <c r="AN12" s="32">
        <v>749.61748163600805</v>
      </c>
      <c r="AO12" s="32">
        <v>750.26174860502135</v>
      </c>
      <c r="AP12" s="32">
        <v>750.9040827731277</v>
      </c>
      <c r="AQ12" s="32">
        <v>751.54448993872984</v>
      </c>
      <c r="AR12" s="32">
        <v>746.78194364582316</v>
      </c>
      <c r="AS12" s="32">
        <v>747.43471722880713</v>
      </c>
      <c r="AT12" s="32">
        <v>748.08553249104227</v>
      </c>
      <c r="AU12" s="32">
        <v>748.73439530749079</v>
      </c>
      <c r="AV12" s="32">
        <v>749.38131153548977</v>
      </c>
    </row>
    <row r="13" spans="1:48" x14ac:dyDescent="0.25">
      <c r="A13" s="1"/>
      <c r="B13" s="23" t="s">
        <v>202</v>
      </c>
      <c r="C13" s="21" t="s">
        <v>10</v>
      </c>
      <c r="D13" s="43"/>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32">
        <v>10.838000000000001</v>
      </c>
      <c r="AF13" s="32">
        <v>22.280999999999999</v>
      </c>
      <c r="AG13" s="32">
        <v>25.437000000000001</v>
      </c>
      <c r="AH13" s="32">
        <v>25.437000000000001</v>
      </c>
      <c r="AI13" s="32">
        <v>52.619</v>
      </c>
      <c r="AJ13" s="32">
        <v>73.606999999999999</v>
      </c>
      <c r="AK13" s="32">
        <v>104.623</v>
      </c>
      <c r="AL13" s="32">
        <v>143.637</v>
      </c>
      <c r="AM13" s="32">
        <v>192.03300000000002</v>
      </c>
      <c r="AN13" s="32">
        <v>200.15057161378212</v>
      </c>
      <c r="AO13" s="32">
        <v>205.25636951809773</v>
      </c>
      <c r="AP13" s="32">
        <v>204.04326620961965</v>
      </c>
      <c r="AQ13" s="32">
        <v>208.65087357944481</v>
      </c>
      <c r="AR13" s="32">
        <v>209.16153462741849</v>
      </c>
      <c r="AS13" s="32">
        <v>212.27800970762024</v>
      </c>
      <c r="AT13" s="32">
        <v>213.50845183607879</v>
      </c>
      <c r="AU13" s="32">
        <v>216.2926743019913</v>
      </c>
      <c r="AV13" s="32">
        <v>219.8615143923283</v>
      </c>
    </row>
    <row r="14" spans="1:48" x14ac:dyDescent="0.25">
      <c r="A14" s="1"/>
      <c r="B14" s="1"/>
      <c r="C14" s="21"/>
      <c r="D14" s="1"/>
      <c r="E14" s="1"/>
      <c r="F14" s="1"/>
      <c r="G14" s="1"/>
      <c r="H14" s="23"/>
      <c r="I14" s="2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row>
    <row r="15" spans="1:48" x14ac:dyDescent="0.25">
      <c r="A15" s="1"/>
      <c r="B15" s="22" t="s">
        <v>63</v>
      </c>
      <c r="C15" s="21" t="s">
        <v>10</v>
      </c>
      <c r="D15" s="32">
        <v>24948.970299999979</v>
      </c>
      <c r="E15" s="32">
        <v>24194.01749999998</v>
      </c>
      <c r="F15" s="32">
        <v>24656.588699999978</v>
      </c>
      <c r="G15" s="32">
        <v>24900.328899999979</v>
      </c>
      <c r="H15" s="32">
        <v>24692.928899999977</v>
      </c>
      <c r="I15" s="32">
        <v>23802.788699999979</v>
      </c>
      <c r="J15" s="32">
        <v>25535.827599999975</v>
      </c>
      <c r="K15" s="32">
        <v>25512.372199999976</v>
      </c>
      <c r="L15" s="32">
        <v>24769.158299999963</v>
      </c>
      <c r="M15" s="32">
        <v>23072.892199999966</v>
      </c>
      <c r="N15" s="32">
        <v>24780.190999999959</v>
      </c>
      <c r="O15" s="32">
        <v>23790.775000000001</v>
      </c>
      <c r="P15" s="32">
        <v>25708.932000000001</v>
      </c>
      <c r="Q15" s="32">
        <v>25270.478999999999</v>
      </c>
      <c r="R15" s="32">
        <v>24491.627</v>
      </c>
      <c r="S15" s="32">
        <v>24633.633999999998</v>
      </c>
      <c r="T15" s="32">
        <v>24839.886999999999</v>
      </c>
      <c r="U15" s="32">
        <v>25426.239999999998</v>
      </c>
      <c r="V15" s="32">
        <v>26650.379000000001</v>
      </c>
      <c r="W15" s="32">
        <v>24428.486000000001</v>
      </c>
      <c r="X15" s="32">
        <v>24102.334999999999</v>
      </c>
      <c r="Y15" s="32">
        <v>20886.964</v>
      </c>
      <c r="Z15" s="32">
        <v>25390.244999999999</v>
      </c>
      <c r="AA15" s="32">
        <v>22156.544999999998</v>
      </c>
      <c r="AB15" s="32">
        <v>24622.316999999999</v>
      </c>
      <c r="AC15" s="32">
        <v>25191.710999999999</v>
      </c>
      <c r="AD15" s="32">
        <v>25245.084999999999</v>
      </c>
      <c r="AE15" s="32">
        <v>25143.686000000002</v>
      </c>
      <c r="AF15" s="32">
        <v>25454.772000000001</v>
      </c>
      <c r="AG15" s="32">
        <v>24374.114999999998</v>
      </c>
      <c r="AH15" s="32">
        <v>22084.33</v>
      </c>
      <c r="AI15" s="32">
        <v>25198.54</v>
      </c>
      <c r="AJ15" s="32">
        <v>22728.347999999998</v>
      </c>
      <c r="AK15" s="32">
        <v>25103.613000000001</v>
      </c>
      <c r="AL15" s="32">
        <v>24310.32</v>
      </c>
      <c r="AM15" s="32">
        <v>25045.778633572056</v>
      </c>
      <c r="AN15" s="32">
        <v>24824.856466649297</v>
      </c>
      <c r="AO15" s="32">
        <v>24835.650424313644</v>
      </c>
      <c r="AP15" s="32">
        <v>24853.571748392846</v>
      </c>
      <c r="AQ15" s="32">
        <v>24860.232642539166</v>
      </c>
      <c r="AR15" s="32">
        <v>24862.527023857529</v>
      </c>
      <c r="AS15" s="32">
        <v>24865.505422112117</v>
      </c>
      <c r="AT15" s="32">
        <v>24859.593665730419</v>
      </c>
      <c r="AU15" s="32">
        <v>24848.178075570777</v>
      </c>
      <c r="AV15" s="32">
        <v>24832.081628642307</v>
      </c>
    </row>
    <row r="16" spans="1:48" x14ac:dyDescent="0.25">
      <c r="A16" s="1"/>
      <c r="B16" s="22"/>
      <c r="C16" s="21"/>
      <c r="D16" s="1"/>
      <c r="E16" s="1"/>
      <c r="F16" s="1"/>
      <c r="G16" s="1"/>
      <c r="H16" s="42"/>
      <c r="I16" s="2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48" x14ac:dyDescent="0.25">
      <c r="A17" s="1"/>
      <c r="B17" s="22" t="s">
        <v>64</v>
      </c>
      <c r="C17" s="21"/>
      <c r="D17" s="1"/>
      <c r="E17" s="1"/>
      <c r="F17" s="1"/>
      <c r="G17" s="1"/>
      <c r="H17" s="42"/>
      <c r="I17" s="2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row>
    <row r="18" spans="1:48" x14ac:dyDescent="0.25">
      <c r="A18" s="1"/>
      <c r="B18" s="23" t="s">
        <v>65</v>
      </c>
      <c r="C18" s="21" t="s">
        <v>66</v>
      </c>
      <c r="D18" s="24">
        <v>321</v>
      </c>
      <c r="E18" s="24">
        <v>337</v>
      </c>
      <c r="F18" s="24">
        <v>318</v>
      </c>
      <c r="G18" s="24">
        <v>335</v>
      </c>
      <c r="H18" s="24">
        <v>353</v>
      </c>
      <c r="I18" s="24">
        <v>373</v>
      </c>
      <c r="J18" s="24">
        <v>383</v>
      </c>
      <c r="K18" s="24">
        <v>390</v>
      </c>
      <c r="L18" s="24">
        <v>401</v>
      </c>
      <c r="M18" s="24">
        <v>400</v>
      </c>
      <c r="N18" s="24">
        <v>405</v>
      </c>
      <c r="O18" s="24">
        <v>410</v>
      </c>
      <c r="P18" s="24">
        <v>415</v>
      </c>
      <c r="Q18" s="24">
        <v>425</v>
      </c>
      <c r="R18" s="24">
        <v>460</v>
      </c>
      <c r="S18" s="24">
        <v>510</v>
      </c>
      <c r="T18" s="24">
        <v>580</v>
      </c>
      <c r="U18" s="24">
        <v>650</v>
      </c>
      <c r="V18" s="24">
        <v>770</v>
      </c>
      <c r="W18" s="24">
        <v>767</v>
      </c>
      <c r="X18" s="24">
        <v>821</v>
      </c>
      <c r="Y18" s="24">
        <v>930</v>
      </c>
      <c r="Z18" s="24">
        <v>1160</v>
      </c>
      <c r="AA18" s="24">
        <v>1550</v>
      </c>
      <c r="AB18" s="24">
        <v>1790</v>
      </c>
      <c r="AC18" s="24">
        <v>1870</v>
      </c>
      <c r="AD18" s="24">
        <v>1750</v>
      </c>
      <c r="AE18" s="24">
        <v>1740</v>
      </c>
      <c r="AF18" s="24">
        <v>1710</v>
      </c>
      <c r="AG18" s="24">
        <v>1710</v>
      </c>
      <c r="AH18" s="24">
        <v>1660</v>
      </c>
      <c r="AI18" s="24">
        <v>1730</v>
      </c>
      <c r="AJ18" s="24">
        <v>1920</v>
      </c>
      <c r="AK18" s="24">
        <v>2140</v>
      </c>
      <c r="AL18" s="24">
        <v>2260</v>
      </c>
      <c r="AM18" s="24">
        <v>2360</v>
      </c>
      <c r="AN18" s="24">
        <v>2346.6157243475773</v>
      </c>
      <c r="AO18" s="24">
        <v>2332.9157927271604</v>
      </c>
      <c r="AP18" s="24">
        <v>2347.4342342199266</v>
      </c>
      <c r="AQ18" s="24">
        <v>2353.1087672148801</v>
      </c>
      <c r="AR18" s="24">
        <v>2360.4406483434241</v>
      </c>
      <c r="AS18" s="24">
        <v>2368.3695393669022</v>
      </c>
      <c r="AT18" s="24">
        <v>2373.8402424583996</v>
      </c>
      <c r="AU18" s="24">
        <v>2378.4671900397529</v>
      </c>
      <c r="AV18" s="24">
        <v>2382.446600881467</v>
      </c>
    </row>
    <row r="19" spans="1:48" x14ac:dyDescent="0.25">
      <c r="A19" s="1"/>
      <c r="B19" s="33" t="s">
        <v>67</v>
      </c>
      <c r="C19" s="21" t="s">
        <v>66</v>
      </c>
      <c r="D19" s="24"/>
      <c r="E19" s="24"/>
      <c r="F19" s="24"/>
      <c r="G19" s="24"/>
      <c r="H19" s="24"/>
      <c r="I19" s="24"/>
      <c r="J19" s="24"/>
      <c r="K19" s="24">
        <v>427</v>
      </c>
      <c r="L19" s="24">
        <v>440</v>
      </c>
      <c r="M19" s="24">
        <v>440</v>
      </c>
      <c r="N19" s="24">
        <v>440</v>
      </c>
      <c r="O19" s="24">
        <v>445</v>
      </c>
      <c r="P19" s="24">
        <v>450</v>
      </c>
      <c r="Q19" s="24">
        <v>460</v>
      </c>
      <c r="R19" s="24">
        <v>490</v>
      </c>
      <c r="S19" s="24">
        <v>550</v>
      </c>
      <c r="T19" s="24">
        <v>610</v>
      </c>
      <c r="U19" s="24">
        <v>670</v>
      </c>
      <c r="V19" s="24">
        <v>810</v>
      </c>
      <c r="W19" s="24">
        <v>787</v>
      </c>
      <c r="X19" s="24">
        <v>840</v>
      </c>
      <c r="Y19" s="24">
        <v>987</v>
      </c>
      <c r="Z19" s="24">
        <v>1260</v>
      </c>
      <c r="AA19" s="24">
        <v>1750</v>
      </c>
      <c r="AB19" s="24">
        <v>2020</v>
      </c>
      <c r="AC19" s="24">
        <v>2080</v>
      </c>
      <c r="AD19" s="24">
        <v>1910</v>
      </c>
      <c r="AE19" s="24">
        <v>1890</v>
      </c>
      <c r="AF19" s="24">
        <v>1870</v>
      </c>
      <c r="AG19" s="24">
        <v>1890</v>
      </c>
      <c r="AH19" s="24">
        <v>1860</v>
      </c>
      <c r="AI19" s="24">
        <v>1960</v>
      </c>
      <c r="AJ19" s="24">
        <v>2200</v>
      </c>
      <c r="AK19" s="24">
        <v>2450</v>
      </c>
      <c r="AL19" s="24">
        <v>2600</v>
      </c>
      <c r="AM19" s="24">
        <v>2710</v>
      </c>
      <c r="AN19" s="24">
        <v>2693.283097698119</v>
      </c>
      <c r="AO19" s="24">
        <v>2677.6248603945673</v>
      </c>
      <c r="AP19" s="24">
        <v>2694.21860760953</v>
      </c>
      <c r="AQ19" s="24">
        <v>2700.7042738656596</v>
      </c>
      <c r="AR19" s="24">
        <v>2709.0841941289905</v>
      </c>
      <c r="AS19" s="24">
        <v>2718.1464625139365</v>
      </c>
      <c r="AT19" s="24">
        <v>2724.3991628629133</v>
      </c>
      <c r="AU19" s="24">
        <v>2729.687498982194</v>
      </c>
      <c r="AV19" s="24">
        <v>2734.2357376898258</v>
      </c>
    </row>
    <row r="20" spans="1:48" x14ac:dyDescent="0.25">
      <c r="A20" s="1"/>
      <c r="B20" s="33" t="s">
        <v>70</v>
      </c>
      <c r="C20" s="21" t="s">
        <v>66</v>
      </c>
      <c r="D20" s="24"/>
      <c r="E20" s="24"/>
      <c r="F20" s="24"/>
      <c r="G20" s="24"/>
      <c r="H20" s="24"/>
      <c r="I20" s="24"/>
      <c r="J20" s="24"/>
      <c r="K20" s="24">
        <v>141</v>
      </c>
      <c r="L20" s="24">
        <v>144</v>
      </c>
      <c r="M20" s="24">
        <v>150</v>
      </c>
      <c r="N20" s="24">
        <v>155</v>
      </c>
      <c r="O20" s="24">
        <v>160</v>
      </c>
      <c r="P20" s="24">
        <v>165</v>
      </c>
      <c r="Q20" s="24">
        <v>170</v>
      </c>
      <c r="R20" s="24">
        <v>190</v>
      </c>
      <c r="S20" s="24">
        <v>220</v>
      </c>
      <c r="T20" s="24">
        <v>260</v>
      </c>
      <c r="U20" s="24">
        <v>300</v>
      </c>
      <c r="V20" s="24">
        <v>350</v>
      </c>
      <c r="W20" s="24">
        <v>344</v>
      </c>
      <c r="X20" s="24">
        <v>357</v>
      </c>
      <c r="Y20" s="24">
        <v>389</v>
      </c>
      <c r="Z20" s="24">
        <v>458</v>
      </c>
      <c r="AA20" s="24">
        <v>578</v>
      </c>
      <c r="AB20" s="24">
        <v>738</v>
      </c>
      <c r="AC20" s="24">
        <v>828</v>
      </c>
      <c r="AD20" s="24">
        <v>794</v>
      </c>
      <c r="AE20" s="24">
        <v>804</v>
      </c>
      <c r="AF20" s="24">
        <v>776</v>
      </c>
      <c r="AG20" s="24">
        <v>806</v>
      </c>
      <c r="AH20" s="24">
        <v>762</v>
      </c>
      <c r="AI20" s="24">
        <v>798</v>
      </c>
      <c r="AJ20" s="24">
        <v>871</v>
      </c>
      <c r="AK20" s="24">
        <v>987</v>
      </c>
      <c r="AL20" s="24">
        <v>1050</v>
      </c>
      <c r="AM20" s="24">
        <v>1140</v>
      </c>
      <c r="AN20" s="24">
        <v>1153.7047389504085</v>
      </c>
      <c r="AO20" s="24">
        <v>1155.1807226045432</v>
      </c>
      <c r="AP20" s="24">
        <v>1159.9655703493215</v>
      </c>
      <c r="AQ20" s="24">
        <v>1163.505553103699</v>
      </c>
      <c r="AR20" s="24">
        <v>1167.0308933973045</v>
      </c>
      <c r="AS20" s="24">
        <v>1170.7230951789052</v>
      </c>
      <c r="AT20" s="24">
        <v>1173.7705350086105</v>
      </c>
      <c r="AU20" s="24">
        <v>1176.3180792251624</v>
      </c>
      <c r="AV20" s="24">
        <v>1178.4799664284233</v>
      </c>
    </row>
    <row r="21" spans="1:48" x14ac:dyDescent="0.25">
      <c r="A21" s="1"/>
      <c r="B21" s="23"/>
      <c r="C21" s="21"/>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row>
    <row r="22" spans="1:48" x14ac:dyDescent="0.25">
      <c r="A22" s="1"/>
      <c r="B22" s="44" t="s">
        <v>71</v>
      </c>
      <c r="C22" s="21"/>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row>
    <row r="23" spans="1:48" x14ac:dyDescent="0.25">
      <c r="A23" s="1"/>
      <c r="B23" s="23" t="s">
        <v>67</v>
      </c>
      <c r="C23" s="21" t="s">
        <v>66</v>
      </c>
      <c r="D23" s="24"/>
      <c r="E23" s="24"/>
      <c r="F23" s="24"/>
      <c r="G23" s="24"/>
      <c r="H23" s="24">
        <v>32.9</v>
      </c>
      <c r="I23" s="24">
        <v>33.1</v>
      </c>
      <c r="J23" s="24">
        <v>34</v>
      </c>
      <c r="K23" s="24">
        <v>35</v>
      </c>
      <c r="L23" s="24">
        <v>35</v>
      </c>
      <c r="M23" s="24">
        <v>35.5</v>
      </c>
      <c r="N23" s="24">
        <v>35.5</v>
      </c>
      <c r="O23" s="24">
        <v>36</v>
      </c>
      <c r="P23" s="24">
        <v>36.5</v>
      </c>
      <c r="Q23" s="24">
        <v>36.5</v>
      </c>
      <c r="R23" s="24">
        <v>37.5</v>
      </c>
      <c r="S23" s="24">
        <v>39</v>
      </c>
      <c r="T23" s="24">
        <v>39</v>
      </c>
      <c r="U23" s="24">
        <v>41</v>
      </c>
      <c r="V23" s="24">
        <v>42.5</v>
      </c>
      <c r="W23" s="24">
        <v>45.5</v>
      </c>
      <c r="X23" s="24">
        <v>46.5</v>
      </c>
      <c r="Y23" s="24">
        <v>51.5</v>
      </c>
      <c r="Z23" s="24">
        <v>58</v>
      </c>
      <c r="AA23" s="24">
        <v>65</v>
      </c>
      <c r="AB23" s="24">
        <v>68</v>
      </c>
      <c r="AC23" s="24">
        <v>69</v>
      </c>
      <c r="AD23" s="24">
        <v>68</v>
      </c>
      <c r="AE23" s="24">
        <v>65</v>
      </c>
      <c r="AF23" s="24">
        <v>65</v>
      </c>
      <c r="AG23" s="24">
        <v>70</v>
      </c>
      <c r="AH23" s="24">
        <v>70.5</v>
      </c>
      <c r="AI23" s="24">
        <v>73.5</v>
      </c>
      <c r="AJ23" s="24">
        <v>74</v>
      </c>
      <c r="AK23" s="24">
        <v>77</v>
      </c>
      <c r="AL23" s="24">
        <v>82.5</v>
      </c>
      <c r="AM23" s="24">
        <v>84</v>
      </c>
      <c r="AN23" s="24">
        <v>83.327093293296144</v>
      </c>
      <c r="AO23" s="24">
        <v>82.850655288365743</v>
      </c>
      <c r="AP23" s="24">
        <v>82.807161836498679</v>
      </c>
      <c r="AQ23" s="24">
        <v>82.851584611976293</v>
      </c>
      <c r="AR23" s="24">
        <v>82.952907033540072</v>
      </c>
      <c r="AS23" s="24">
        <v>83.085734903264537</v>
      </c>
      <c r="AT23" s="24">
        <v>83.204809120877599</v>
      </c>
      <c r="AU23" s="24">
        <v>83.308483782798874</v>
      </c>
      <c r="AV23" s="24">
        <v>83.398206845784998</v>
      </c>
    </row>
    <row r="24" spans="1:48" x14ac:dyDescent="0.25">
      <c r="A24" s="1"/>
      <c r="B24" s="33" t="s">
        <v>68</v>
      </c>
      <c r="C24" s="21" t="s">
        <v>66</v>
      </c>
      <c r="D24" s="24"/>
      <c r="E24" s="24"/>
      <c r="F24" s="24"/>
      <c r="G24" s="24"/>
      <c r="H24" s="24"/>
      <c r="I24" s="24"/>
      <c r="J24" s="24"/>
      <c r="K24" s="24"/>
      <c r="L24" s="24"/>
      <c r="M24" s="24"/>
      <c r="N24" s="24"/>
      <c r="O24" s="24"/>
      <c r="P24" s="24"/>
      <c r="Q24" s="24"/>
      <c r="R24" s="24"/>
      <c r="S24" s="24"/>
      <c r="T24" s="24"/>
      <c r="U24" s="24"/>
      <c r="V24" s="24">
        <v>125</v>
      </c>
      <c r="W24" s="24">
        <v>122</v>
      </c>
      <c r="X24" s="24">
        <v>122</v>
      </c>
      <c r="Y24" s="24">
        <v>132</v>
      </c>
      <c r="Z24" s="24">
        <v>136</v>
      </c>
      <c r="AA24" s="24">
        <v>165</v>
      </c>
      <c r="AB24" s="24">
        <v>166</v>
      </c>
      <c r="AC24" s="24">
        <v>161</v>
      </c>
      <c r="AD24" s="24">
        <v>166</v>
      </c>
      <c r="AE24" s="24">
        <v>161</v>
      </c>
      <c r="AF24" s="24">
        <v>163</v>
      </c>
      <c r="AG24" s="24">
        <v>164</v>
      </c>
      <c r="AH24" s="24">
        <v>174</v>
      </c>
      <c r="AI24" s="24">
        <v>188</v>
      </c>
      <c r="AJ24" s="24">
        <v>188</v>
      </c>
      <c r="AK24" s="24">
        <v>189</v>
      </c>
      <c r="AL24" s="24">
        <v>192</v>
      </c>
      <c r="AM24" s="24">
        <v>191</v>
      </c>
      <c r="AN24" s="24">
        <v>195.22090993537066</v>
      </c>
      <c r="AO24" s="24">
        <v>194.75006931749692</v>
      </c>
      <c r="AP24" s="24">
        <v>194.60591920990547</v>
      </c>
      <c r="AQ24" s="24">
        <v>194.67929077969211</v>
      </c>
      <c r="AR24" s="24">
        <v>194.89416224896075</v>
      </c>
      <c r="AS24" s="24">
        <v>195.18987076115181</v>
      </c>
      <c r="AT24" s="24">
        <v>195.46714120572062</v>
      </c>
      <c r="AU24" s="24">
        <v>195.71089324786385</v>
      </c>
      <c r="AV24" s="24">
        <v>195.92229167529231</v>
      </c>
    </row>
    <row r="25" spans="1:48" x14ac:dyDescent="0.25">
      <c r="A25" s="1"/>
      <c r="B25" s="33" t="s">
        <v>69</v>
      </c>
      <c r="C25" s="21" t="s">
        <v>66</v>
      </c>
      <c r="D25" s="24"/>
      <c r="E25" s="24"/>
      <c r="F25" s="24"/>
      <c r="G25" s="24"/>
      <c r="H25" s="24"/>
      <c r="I25" s="24"/>
      <c r="J25" s="24"/>
      <c r="K25" s="24"/>
      <c r="L25" s="24"/>
      <c r="M25" s="24"/>
      <c r="N25" s="24"/>
      <c r="O25" s="24"/>
      <c r="P25" s="24"/>
      <c r="Q25" s="24"/>
      <c r="R25" s="24"/>
      <c r="S25" s="24"/>
      <c r="T25" s="24"/>
      <c r="U25" s="24"/>
      <c r="V25" s="24">
        <v>42</v>
      </c>
      <c r="W25" s="24">
        <v>45</v>
      </c>
      <c r="X25" s="24">
        <v>46</v>
      </c>
      <c r="Y25" s="24">
        <v>51</v>
      </c>
      <c r="Z25" s="24">
        <v>57</v>
      </c>
      <c r="AA25" s="24">
        <v>64</v>
      </c>
      <c r="AB25" s="24">
        <v>67</v>
      </c>
      <c r="AC25" s="24">
        <v>68</v>
      </c>
      <c r="AD25" s="24">
        <v>67</v>
      </c>
      <c r="AE25" s="24">
        <v>64</v>
      </c>
      <c r="AF25" s="24">
        <v>64</v>
      </c>
      <c r="AG25" s="24">
        <v>69</v>
      </c>
      <c r="AH25" s="24">
        <v>69.5</v>
      </c>
      <c r="AI25" s="24">
        <v>72.5</v>
      </c>
      <c r="AJ25" s="24">
        <v>73</v>
      </c>
      <c r="AK25" s="24">
        <v>76</v>
      </c>
      <c r="AL25" s="24">
        <v>81.5</v>
      </c>
      <c r="AM25" s="24">
        <v>83</v>
      </c>
      <c r="AN25" s="24">
        <v>82.285005798000114</v>
      </c>
      <c r="AO25" s="24">
        <v>81.822256981595231</v>
      </c>
      <c r="AP25" s="24">
        <v>81.779177383811103</v>
      </c>
      <c r="AQ25" s="24">
        <v>81.822567265750521</v>
      </c>
      <c r="AR25" s="24">
        <v>81.921926396324736</v>
      </c>
      <c r="AS25" s="24">
        <v>82.052296369392579</v>
      </c>
      <c r="AT25" s="24">
        <v>82.169267829107042</v>
      </c>
      <c r="AU25" s="24">
        <v>82.271131011746121</v>
      </c>
      <c r="AV25" s="24">
        <v>82.359290071937593</v>
      </c>
    </row>
    <row r="26" spans="1:48" x14ac:dyDescent="0.25">
      <c r="A26" s="1"/>
      <c r="B26" s="23" t="s">
        <v>70</v>
      </c>
      <c r="C26" s="21" t="s">
        <v>66</v>
      </c>
      <c r="D26" s="24"/>
      <c r="E26" s="24"/>
      <c r="F26" s="24"/>
      <c r="G26" s="24"/>
      <c r="H26" s="24">
        <v>8.3000000000000007</v>
      </c>
      <c r="I26" s="24">
        <v>8</v>
      </c>
      <c r="J26" s="24">
        <v>8.5</v>
      </c>
      <c r="K26" s="24">
        <v>9</v>
      </c>
      <c r="L26" s="24">
        <v>9.1999999999999993</v>
      </c>
      <c r="M26" s="24">
        <v>9.3000000000000007</v>
      </c>
      <c r="N26" s="24">
        <v>9.5</v>
      </c>
      <c r="O26" s="24">
        <v>9.8000000000000007</v>
      </c>
      <c r="P26" s="24">
        <v>9.6999999999999993</v>
      </c>
      <c r="Q26" s="24">
        <v>9.8000000000000007</v>
      </c>
      <c r="R26" s="24">
        <v>10.199999999999999</v>
      </c>
      <c r="S26" s="24">
        <v>10.6</v>
      </c>
      <c r="T26" s="24">
        <v>11.3</v>
      </c>
      <c r="U26" s="24">
        <v>12.5</v>
      </c>
      <c r="V26" s="24">
        <v>13.5</v>
      </c>
      <c r="W26" s="24">
        <v>14</v>
      </c>
      <c r="X26" s="24">
        <v>13</v>
      </c>
      <c r="Y26" s="24">
        <v>13.5</v>
      </c>
      <c r="Z26" s="24">
        <v>14</v>
      </c>
      <c r="AA26" s="24">
        <v>15</v>
      </c>
      <c r="AB26" s="24">
        <v>16</v>
      </c>
      <c r="AC26" s="24">
        <v>18</v>
      </c>
      <c r="AD26" s="24">
        <v>17</v>
      </c>
      <c r="AE26" s="24">
        <v>17</v>
      </c>
      <c r="AF26" s="24">
        <v>17</v>
      </c>
      <c r="AG26" s="24">
        <v>17.5</v>
      </c>
      <c r="AH26" s="24">
        <v>18</v>
      </c>
      <c r="AI26" s="24">
        <v>18.5</v>
      </c>
      <c r="AJ26" s="24">
        <v>19.5</v>
      </c>
      <c r="AK26" s="24">
        <v>20.5</v>
      </c>
      <c r="AL26" s="24">
        <v>21.5</v>
      </c>
      <c r="AM26" s="24">
        <v>23.5</v>
      </c>
      <c r="AN26" s="24">
        <v>23.892135527046946</v>
      </c>
      <c r="AO26" s="24">
        <v>24.08510432796831</v>
      </c>
      <c r="AP26" s="24">
        <v>24.199070952478632</v>
      </c>
      <c r="AQ26" s="24">
        <v>24.273465041867663</v>
      </c>
      <c r="AR26" s="24">
        <v>24.329339957108871</v>
      </c>
      <c r="AS26" s="24">
        <v>24.377044274421714</v>
      </c>
      <c r="AT26" s="24">
        <v>24.418356007546528</v>
      </c>
      <c r="AU26" s="24">
        <v>24.454190097669859</v>
      </c>
      <c r="AV26" s="24">
        <v>24.485252480653237</v>
      </c>
    </row>
    <row r="27" spans="1:48" x14ac:dyDescent="0.25">
      <c r="A27" s="1"/>
      <c r="B27" s="23"/>
      <c r="C27" s="21"/>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row>
    <row r="28" spans="1:48" x14ac:dyDescent="0.25">
      <c r="A28" s="1"/>
      <c r="B28" s="44" t="s">
        <v>203</v>
      </c>
      <c r="C28" s="21" t="s">
        <v>66</v>
      </c>
      <c r="D28" s="24">
        <v>38.409999999999997</v>
      </c>
      <c r="E28" s="24">
        <v>38.380000000000003</v>
      </c>
      <c r="F28" s="24">
        <v>38.35</v>
      </c>
      <c r="G28" s="24">
        <v>38.33</v>
      </c>
      <c r="H28" s="24">
        <v>38.33</v>
      </c>
      <c r="I28" s="24">
        <v>38.33</v>
      </c>
      <c r="J28" s="24">
        <v>38.25</v>
      </c>
      <c r="K28" s="24">
        <v>38.19</v>
      </c>
      <c r="L28" s="24">
        <v>34.76</v>
      </c>
      <c r="M28" s="24">
        <v>33.65</v>
      </c>
      <c r="N28" s="24">
        <v>32.93</v>
      </c>
      <c r="O28" s="24">
        <v>33.01</v>
      </c>
      <c r="P28" s="24">
        <v>33.049999999999997</v>
      </c>
      <c r="Q28" s="24">
        <v>33.08</v>
      </c>
      <c r="R28" s="24">
        <v>33.04</v>
      </c>
      <c r="S28" s="24">
        <v>33.1</v>
      </c>
      <c r="T28" s="24">
        <v>33.14</v>
      </c>
      <c r="U28" s="24">
        <v>33.24</v>
      </c>
      <c r="V28" s="24">
        <v>33.700000000000003</v>
      </c>
      <c r="W28" s="24">
        <v>34.04</v>
      </c>
      <c r="X28" s="24">
        <v>34.94</v>
      </c>
      <c r="Y28" s="24">
        <v>36.229999999999997</v>
      </c>
      <c r="Z28" s="24">
        <v>37.619999999999997</v>
      </c>
      <c r="AA28" s="24">
        <v>41.22</v>
      </c>
      <c r="AB28" s="24">
        <v>42.99</v>
      </c>
      <c r="AC28" s="24">
        <v>44.42</v>
      </c>
      <c r="AD28" s="24">
        <v>46.98</v>
      </c>
      <c r="AE28" s="24">
        <v>47.69</v>
      </c>
      <c r="AF28" s="24">
        <v>51.86</v>
      </c>
      <c r="AG28" s="24">
        <v>51.96</v>
      </c>
      <c r="AH28" s="24">
        <v>51.86</v>
      </c>
      <c r="AI28" s="24">
        <v>52.18</v>
      </c>
      <c r="AJ28" s="24">
        <v>54.01</v>
      </c>
      <c r="AK28" s="24">
        <v>61.47</v>
      </c>
      <c r="AL28" s="24">
        <v>61.96</v>
      </c>
      <c r="AM28" s="24">
        <v>59.316851741593382</v>
      </c>
      <c r="AN28" s="24">
        <v>59.348451059141418</v>
      </c>
      <c r="AO28" s="24">
        <v>59.628925479594706</v>
      </c>
      <c r="AP28" s="24">
        <v>60.063969417644145</v>
      </c>
      <c r="AQ28" s="24">
        <v>60.344585940976863</v>
      </c>
      <c r="AR28" s="24">
        <v>60.58515728231297</v>
      </c>
      <c r="AS28" s="24">
        <v>61.053928251377286</v>
      </c>
      <c r="AT28" s="24">
        <v>61.544065236674733</v>
      </c>
      <c r="AU28" s="24">
        <v>62.302520226254636</v>
      </c>
      <c r="AV28" s="24">
        <v>62.717467706819839</v>
      </c>
    </row>
    <row r="29" spans="1:48" x14ac:dyDescent="0.25">
      <c r="A29" s="1"/>
      <c r="B29" s="23" t="s">
        <v>200</v>
      </c>
      <c r="C29" s="21" t="s">
        <v>66</v>
      </c>
      <c r="D29" s="43"/>
      <c r="E29" s="43"/>
      <c r="F29" s="43"/>
      <c r="G29" s="43"/>
      <c r="H29" s="43"/>
      <c r="I29" s="43"/>
      <c r="J29" s="43"/>
      <c r="K29" s="43"/>
      <c r="L29" s="43"/>
      <c r="M29" s="43"/>
      <c r="N29" s="43"/>
      <c r="O29" s="24">
        <v>32.74</v>
      </c>
      <c r="P29" s="24">
        <v>32.74</v>
      </c>
      <c r="Q29" s="43" t="s">
        <v>204</v>
      </c>
      <c r="R29" s="24">
        <v>32.67</v>
      </c>
      <c r="S29" s="24">
        <v>32.71</v>
      </c>
      <c r="T29" s="24">
        <v>32.71</v>
      </c>
      <c r="U29" s="24">
        <v>32.770000000000003</v>
      </c>
      <c r="V29" s="24">
        <v>33.08</v>
      </c>
      <c r="W29" s="24">
        <v>33.1</v>
      </c>
      <c r="X29" s="24">
        <v>33.11</v>
      </c>
      <c r="Y29" s="24">
        <v>34.04</v>
      </c>
      <c r="Z29" s="24">
        <v>34.24</v>
      </c>
      <c r="AA29" s="24">
        <v>35.46</v>
      </c>
      <c r="AB29" s="24">
        <v>36.07</v>
      </c>
      <c r="AC29" s="24">
        <v>35.78</v>
      </c>
      <c r="AD29" s="24">
        <v>35.78</v>
      </c>
      <c r="AE29" s="24">
        <v>35.93</v>
      </c>
      <c r="AF29" s="24">
        <v>37.6</v>
      </c>
      <c r="AG29" s="24">
        <v>37.67</v>
      </c>
      <c r="AH29" s="24">
        <v>37.67</v>
      </c>
      <c r="AI29" s="24">
        <v>38.89</v>
      </c>
      <c r="AJ29" s="24">
        <v>40.68</v>
      </c>
      <c r="AK29" s="24">
        <v>47.15</v>
      </c>
      <c r="AL29" s="24">
        <v>47.87</v>
      </c>
      <c r="AM29" s="24">
        <v>45.357290997820037</v>
      </c>
      <c r="AN29" s="24">
        <v>45.371364408184419</v>
      </c>
      <c r="AO29" s="24">
        <v>45.162468689975945</v>
      </c>
      <c r="AP29" s="24">
        <v>45.16322016193962</v>
      </c>
      <c r="AQ29" s="24">
        <v>44.866401141943356</v>
      </c>
      <c r="AR29" s="24">
        <v>44.759671684293906</v>
      </c>
      <c r="AS29" s="24">
        <v>45.321258546317758</v>
      </c>
      <c r="AT29" s="24">
        <v>46.08467943487635</v>
      </c>
      <c r="AU29" s="24">
        <v>46.212712367304626</v>
      </c>
      <c r="AV29" s="24">
        <v>46.198664192315704</v>
      </c>
    </row>
    <row r="30" spans="1:48" x14ac:dyDescent="0.25">
      <c r="A30" s="1"/>
      <c r="B30" s="23" t="s">
        <v>201</v>
      </c>
      <c r="C30" s="21" t="s">
        <v>66</v>
      </c>
      <c r="D30" s="43"/>
      <c r="E30" s="43"/>
      <c r="F30" s="43"/>
      <c r="G30" s="43"/>
      <c r="H30" s="43"/>
      <c r="I30" s="43"/>
      <c r="J30" s="43"/>
      <c r="K30" s="43"/>
      <c r="L30" s="43"/>
      <c r="M30" s="43"/>
      <c r="N30" s="43"/>
      <c r="O30" s="24">
        <v>40.83</v>
      </c>
      <c r="P30" s="24">
        <v>40.71</v>
      </c>
      <c r="Q30" s="43" t="s">
        <v>204</v>
      </c>
      <c r="R30" s="24">
        <v>40.61</v>
      </c>
      <c r="S30" s="24">
        <v>40.630000000000003</v>
      </c>
      <c r="T30" s="24">
        <v>40.869999999999997</v>
      </c>
      <c r="U30" s="24">
        <v>40.94</v>
      </c>
      <c r="V30" s="24">
        <v>43.22</v>
      </c>
      <c r="W30" s="24">
        <v>46.13</v>
      </c>
      <c r="X30" s="24">
        <v>51.7</v>
      </c>
      <c r="Y30" s="24">
        <v>53.06</v>
      </c>
      <c r="Z30" s="24">
        <v>57.28</v>
      </c>
      <c r="AA30" s="24">
        <v>59.3</v>
      </c>
      <c r="AB30" s="24">
        <v>59.1</v>
      </c>
      <c r="AC30" s="24">
        <v>60.46</v>
      </c>
      <c r="AD30" s="24">
        <v>64.05</v>
      </c>
      <c r="AE30" s="24">
        <v>65.25</v>
      </c>
      <c r="AF30" s="24">
        <v>66.150000000000006</v>
      </c>
      <c r="AG30" s="24">
        <v>66.459999999999994</v>
      </c>
      <c r="AH30" s="24">
        <v>66.680000000000007</v>
      </c>
      <c r="AI30" s="24">
        <v>67.989999999999995</v>
      </c>
      <c r="AJ30" s="24">
        <v>69.27</v>
      </c>
      <c r="AK30" s="24">
        <v>73.510000000000005</v>
      </c>
      <c r="AL30" s="24">
        <v>75.86</v>
      </c>
      <c r="AM30" s="24">
        <v>75.035246135028032</v>
      </c>
      <c r="AN30" s="24">
        <v>75.483833134273581</v>
      </c>
      <c r="AO30" s="24">
        <v>76.033838530903992</v>
      </c>
      <c r="AP30" s="24">
        <v>76.609772578614653</v>
      </c>
      <c r="AQ30" s="24">
        <v>77.077151034899828</v>
      </c>
      <c r="AR30" s="24">
        <v>77.538654570733641</v>
      </c>
      <c r="AS30" s="24">
        <v>77.996191849425372</v>
      </c>
      <c r="AT30" s="24">
        <v>78.396592720125184</v>
      </c>
      <c r="AU30" s="24">
        <v>79.438132995083677</v>
      </c>
      <c r="AV30" s="24">
        <v>79.980977059709573</v>
      </c>
    </row>
    <row r="31" spans="1:48" x14ac:dyDescent="0.25">
      <c r="A31" s="1"/>
      <c r="B31" s="23" t="s">
        <v>202</v>
      </c>
      <c r="C31" s="21" t="s">
        <v>66</v>
      </c>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24">
        <v>17.84</v>
      </c>
      <c r="AF31" s="24">
        <v>17.02</v>
      </c>
      <c r="AG31" s="24">
        <v>16.829999999999998</v>
      </c>
      <c r="AH31" s="24">
        <v>16.829999999999998</v>
      </c>
      <c r="AI31" s="24">
        <v>15.89</v>
      </c>
      <c r="AJ31" s="24">
        <v>15.76</v>
      </c>
      <c r="AK31" s="24">
        <v>16.239999999999998</v>
      </c>
      <c r="AL31" s="24">
        <v>15.96</v>
      </c>
      <c r="AM31" s="24">
        <v>16.92862141423435</v>
      </c>
      <c r="AN31" s="24">
        <v>17.338598283311327</v>
      </c>
      <c r="AO31" s="24">
        <v>17.722069137761871</v>
      </c>
      <c r="AP31" s="24">
        <v>18.078995036289193</v>
      </c>
      <c r="AQ31" s="24">
        <v>18.475391132431021</v>
      </c>
      <c r="AR31" s="24">
        <v>18.809188597653538</v>
      </c>
      <c r="AS31" s="24">
        <v>19.223324002924841</v>
      </c>
      <c r="AT31" s="24">
        <v>19.692433405810867</v>
      </c>
      <c r="AU31" s="24">
        <v>20.159786808981337</v>
      </c>
      <c r="AV31" s="24">
        <v>20.589560612152766</v>
      </c>
    </row>
    <row r="32" spans="1:48" ht="15.75" thickBot="1" x14ac:dyDescent="0.3">
      <c r="A32" s="1"/>
      <c r="B32" s="27"/>
      <c r="C32" s="29"/>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row>
    <row r="33" spans="1:48"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row>
  </sheetData>
  <sheetProtection sheet="1" objects="1" scenarios="1"/>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V44"/>
  <sheetViews>
    <sheetView zoomScaleNormal="100" workbookViewId="0">
      <pane xSplit="3" ySplit="2" topLeftCell="D3" activePane="bottomRight" state="frozen"/>
      <selection activeCell="B73" sqref="B73"/>
      <selection pane="topRight" activeCell="B73" sqref="B73"/>
      <selection pane="bottomLeft" activeCell="B73" sqref="B73"/>
      <selection pane="bottomRight"/>
    </sheetView>
  </sheetViews>
  <sheetFormatPr defaultColWidth="8.7109375" defaultRowHeight="15" x14ac:dyDescent="0.25"/>
  <cols>
    <col min="1" max="1" width="8.7109375" style="2"/>
    <col min="2" max="2" width="52.140625" style="2" customWidth="1"/>
    <col min="3" max="35" width="11.5703125" style="2" customWidth="1"/>
    <col min="36" max="48" width="10.42578125" style="2" bestFit="1" customWidth="1"/>
    <col min="49" max="16384" width="8.7109375" style="2"/>
  </cols>
  <sheetData>
    <row r="1" spans="1:48" x14ac:dyDescent="0.25">
      <c r="A1" s="67" t="s">
        <v>6</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row>
    <row r="2" spans="1:48" x14ac:dyDescent="0.25">
      <c r="A2" s="1"/>
      <c r="B2" s="15" t="str">
        <f>+TOC!A90&amp;" Cash Receipts from Farming"</f>
        <v>North Dakota Cash Receipts from Farming</v>
      </c>
      <c r="C2" s="15"/>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75" thickBot="1" x14ac:dyDescent="0.3">
      <c r="A3" s="1"/>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row>
    <row r="4" spans="1:48" x14ac:dyDescent="0.25">
      <c r="A4" s="1"/>
      <c r="B4" s="30" t="s">
        <v>72</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25">
      <c r="A5" s="1"/>
      <c r="B5" s="22" t="s">
        <v>73</v>
      </c>
      <c r="C5" s="32"/>
      <c r="D5" s="32">
        <v>2376.5149999999999</v>
      </c>
      <c r="E5" s="32">
        <v>2505.6889999999999</v>
      </c>
      <c r="F5" s="32">
        <v>2889.6410000000001</v>
      </c>
      <c r="G5" s="32">
        <v>2947.2849999999999</v>
      </c>
      <c r="H5" s="32">
        <v>3014.9479999999999</v>
      </c>
      <c r="I5" s="32">
        <v>3109.4079999999999</v>
      </c>
      <c r="J5" s="32">
        <v>3441.7440000000001</v>
      </c>
      <c r="K5" s="32">
        <v>3321.0459999999998</v>
      </c>
      <c r="L5" s="32">
        <v>2937.3620000000001</v>
      </c>
      <c r="M5" s="32">
        <v>2733.24</v>
      </c>
      <c r="N5" s="32">
        <v>2770.6089999999999</v>
      </c>
      <c r="O5" s="32">
        <v>2980.98</v>
      </c>
      <c r="P5" s="32">
        <v>3337.9749999999999</v>
      </c>
      <c r="Q5" s="32">
        <v>3842.9479999999999</v>
      </c>
      <c r="R5" s="32">
        <v>3871.3719999999998</v>
      </c>
      <c r="S5" s="32">
        <v>3882.9810000000002</v>
      </c>
      <c r="T5" s="32">
        <v>4111.7380000000003</v>
      </c>
      <c r="U5" s="32">
        <v>5850.3019999999997</v>
      </c>
      <c r="V5" s="32">
        <v>6909.5940000000001</v>
      </c>
      <c r="W5" s="32">
        <v>6625.8029999999999</v>
      </c>
      <c r="X5" s="32">
        <v>6787.9970000000003</v>
      </c>
      <c r="Y5" s="32">
        <v>7393.2560000000003</v>
      </c>
      <c r="Z5" s="32">
        <v>9188.9529999999995</v>
      </c>
      <c r="AA5" s="32">
        <v>8850.9130000000005</v>
      </c>
      <c r="AB5" s="32">
        <v>8685.1679999999997</v>
      </c>
      <c r="AC5" s="32">
        <v>7103.1859999999997</v>
      </c>
      <c r="AD5" s="32">
        <v>8128.8990000000003</v>
      </c>
      <c r="AE5" s="32">
        <v>7841.5959999999995</v>
      </c>
      <c r="AF5" s="32">
        <v>7708.64</v>
      </c>
      <c r="AG5" s="32">
        <v>7498.81</v>
      </c>
      <c r="AH5" s="32">
        <v>7375.7370000000001</v>
      </c>
      <c r="AI5" s="32">
        <v>9078.6010000000006</v>
      </c>
      <c r="AJ5" s="32">
        <v>11345.701999999999</v>
      </c>
      <c r="AK5" s="32">
        <v>11830.96</v>
      </c>
      <c r="AL5" s="32">
        <v>11120.303</v>
      </c>
      <c r="AM5" s="32">
        <v>11287.10694495544</v>
      </c>
      <c r="AN5" s="32">
        <v>11409.768114860617</v>
      </c>
      <c r="AO5" s="32">
        <v>11541.484604407797</v>
      </c>
      <c r="AP5" s="32">
        <v>11666.778883475214</v>
      </c>
      <c r="AQ5" s="32">
        <v>11686.285236598131</v>
      </c>
      <c r="AR5" s="32">
        <v>11710.072703728489</v>
      </c>
      <c r="AS5" s="32">
        <v>11765.997473178522</v>
      </c>
      <c r="AT5" s="32">
        <v>11871.504333233896</v>
      </c>
      <c r="AU5" s="32">
        <v>11943.938949710315</v>
      </c>
      <c r="AV5" s="32">
        <v>11965.951470580772</v>
      </c>
    </row>
    <row r="6" spans="1:48"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row>
    <row r="7" spans="1:48" x14ac:dyDescent="0.25">
      <c r="A7" s="1"/>
      <c r="B7" s="45" t="s">
        <v>74</v>
      </c>
      <c r="C7" s="32"/>
      <c r="D7" s="32">
        <v>1732.712</v>
      </c>
      <c r="E7" s="32">
        <v>1879.8420000000001</v>
      </c>
      <c r="F7" s="32">
        <v>2239.6350000000002</v>
      </c>
      <c r="G7" s="32">
        <v>2349.3339999999998</v>
      </c>
      <c r="H7" s="32">
        <v>2395.0610000000001</v>
      </c>
      <c r="I7" s="32">
        <v>2536.297</v>
      </c>
      <c r="J7" s="32">
        <v>2898.1849999999999</v>
      </c>
      <c r="K7" s="32">
        <v>2722.8040000000001</v>
      </c>
      <c r="L7" s="32">
        <v>2349.2330000000002</v>
      </c>
      <c r="M7" s="32">
        <v>2061.1379999999999</v>
      </c>
      <c r="N7" s="32">
        <v>2109.355</v>
      </c>
      <c r="O7" s="32">
        <v>2193.0740000000001</v>
      </c>
      <c r="P7" s="32">
        <v>2540.4549999999999</v>
      </c>
      <c r="Q7" s="32">
        <v>2983.5790000000002</v>
      </c>
      <c r="R7" s="32">
        <v>2943.6419999999998</v>
      </c>
      <c r="S7" s="32">
        <v>2899.7310000000002</v>
      </c>
      <c r="T7" s="32">
        <v>3222.982</v>
      </c>
      <c r="U7" s="32">
        <v>4878.0259999999998</v>
      </c>
      <c r="V7" s="32">
        <v>6000.9</v>
      </c>
      <c r="W7" s="32">
        <v>5829.3459999999995</v>
      </c>
      <c r="X7" s="32">
        <v>5829.3609999999999</v>
      </c>
      <c r="Y7" s="32">
        <v>6266.8530000000001</v>
      </c>
      <c r="Z7" s="32">
        <v>8084.4939999999997</v>
      </c>
      <c r="AA7" s="32">
        <v>7570.982</v>
      </c>
      <c r="AB7" s="32">
        <v>7024.4380000000001</v>
      </c>
      <c r="AC7" s="32">
        <v>5790.5810000000001</v>
      </c>
      <c r="AD7" s="32">
        <v>7035.1670000000004</v>
      </c>
      <c r="AE7" s="32">
        <v>6598.9279999999999</v>
      </c>
      <c r="AF7" s="32">
        <v>6440.1629999999996</v>
      </c>
      <c r="AG7" s="32">
        <v>6309.75</v>
      </c>
      <c r="AH7" s="32">
        <v>6259.5940000000001</v>
      </c>
      <c r="AI7" s="32">
        <v>7693.7820000000002</v>
      </c>
      <c r="AJ7" s="32">
        <v>9782.2530000000006</v>
      </c>
      <c r="AK7" s="32">
        <v>10097.231</v>
      </c>
      <c r="AL7" s="32">
        <v>9428.393</v>
      </c>
      <c r="AM7" s="32">
        <v>9006.3113394198681</v>
      </c>
      <c r="AN7" s="32">
        <v>9113.9819196243261</v>
      </c>
      <c r="AO7" s="32">
        <v>9250.312461886906</v>
      </c>
      <c r="AP7" s="32">
        <v>9486.7558027717496</v>
      </c>
      <c r="AQ7" s="32">
        <v>9556.0935000589307</v>
      </c>
      <c r="AR7" s="32">
        <v>9587.4754156498166</v>
      </c>
      <c r="AS7" s="32">
        <v>9656.9810805095913</v>
      </c>
      <c r="AT7" s="32">
        <v>9772.7771688677385</v>
      </c>
      <c r="AU7" s="32">
        <v>9905.7254825870623</v>
      </c>
      <c r="AV7" s="32">
        <v>10001.96915164144</v>
      </c>
    </row>
    <row r="8" spans="1:48" x14ac:dyDescent="0.25">
      <c r="A8" s="1"/>
      <c r="B8" s="33" t="s">
        <v>75</v>
      </c>
      <c r="C8" s="32"/>
      <c r="D8" s="32">
        <v>342.20800000000003</v>
      </c>
      <c r="E8" s="32">
        <v>336.77499999999998</v>
      </c>
      <c r="F8" s="32">
        <v>380.00400000000002</v>
      </c>
      <c r="G8" s="32">
        <v>315.35599999999999</v>
      </c>
      <c r="H8" s="32">
        <v>358.55200000000002</v>
      </c>
      <c r="I8" s="32">
        <v>391.25700000000001</v>
      </c>
      <c r="J8" s="32">
        <v>498.24900000000002</v>
      </c>
      <c r="K8" s="32">
        <v>441.97</v>
      </c>
      <c r="L8" s="32">
        <v>350.74200000000002</v>
      </c>
      <c r="M8" s="32">
        <v>314.02699999999999</v>
      </c>
      <c r="N8" s="32">
        <v>327.77600000000001</v>
      </c>
      <c r="O8" s="32">
        <v>344.16</v>
      </c>
      <c r="P8" s="32">
        <v>389.654</v>
      </c>
      <c r="Q8" s="32">
        <v>517.38499999999999</v>
      </c>
      <c r="R8" s="32">
        <v>568.61699999999996</v>
      </c>
      <c r="S8" s="32">
        <v>415.55799999999999</v>
      </c>
      <c r="T8" s="32">
        <v>488.678</v>
      </c>
      <c r="U8" s="32">
        <v>840.83199999999999</v>
      </c>
      <c r="V8" s="32">
        <v>1416.6759999999999</v>
      </c>
      <c r="W8" s="32">
        <v>1255.5029999999999</v>
      </c>
      <c r="X8" s="32">
        <v>997.98599999999999</v>
      </c>
      <c r="Y8" s="32">
        <v>1352.67</v>
      </c>
      <c r="Z8" s="32">
        <v>2005.453</v>
      </c>
      <c r="AA8" s="32">
        <v>2218.7220000000002</v>
      </c>
      <c r="AB8" s="32">
        <v>1658.1379999999999</v>
      </c>
      <c r="AC8" s="32">
        <v>1252.7280000000001</v>
      </c>
      <c r="AD8" s="32">
        <v>1483.748</v>
      </c>
      <c r="AE8" s="32">
        <v>1495.963</v>
      </c>
      <c r="AF8" s="32">
        <v>1552.578</v>
      </c>
      <c r="AG8" s="32">
        <v>1520.942</v>
      </c>
      <c r="AH8" s="32">
        <v>1325.373</v>
      </c>
      <c r="AI8" s="32">
        <v>1725.7840000000001</v>
      </c>
      <c r="AJ8" s="32">
        <v>2485.373</v>
      </c>
      <c r="AK8" s="32">
        <v>2311.2649999999999</v>
      </c>
      <c r="AL8" s="32">
        <v>2464.0619999999999</v>
      </c>
      <c r="AM8" s="32">
        <v>2320.7027776666419</v>
      </c>
      <c r="AN8" s="32">
        <v>2404.3971207543891</v>
      </c>
      <c r="AO8" s="32">
        <v>2410.123692059834</v>
      </c>
      <c r="AP8" s="32">
        <v>2514.7226828233524</v>
      </c>
      <c r="AQ8" s="32">
        <v>2524.5459840229892</v>
      </c>
      <c r="AR8" s="32">
        <v>2528.5567910161503</v>
      </c>
      <c r="AS8" s="32">
        <v>2543.3980586546099</v>
      </c>
      <c r="AT8" s="32">
        <v>2575.0092822376641</v>
      </c>
      <c r="AU8" s="32">
        <v>2616.6382646111815</v>
      </c>
      <c r="AV8" s="32">
        <v>2645.0233641062973</v>
      </c>
    </row>
    <row r="9" spans="1:48" x14ac:dyDescent="0.25">
      <c r="A9" s="1"/>
      <c r="B9" s="46" t="s">
        <v>222</v>
      </c>
      <c r="C9" s="32"/>
      <c r="D9" s="32">
        <v>225.05700000000002</v>
      </c>
      <c r="E9" s="32">
        <v>200.64199999999997</v>
      </c>
      <c r="F9" s="32">
        <v>237.28100000000001</v>
      </c>
      <c r="G9" s="32">
        <v>174.88499999999999</v>
      </c>
      <c r="H9" s="32">
        <v>215.10300000000001</v>
      </c>
      <c r="I9" s="32">
        <v>230.05699999999996</v>
      </c>
      <c r="J9" s="32">
        <v>293.15900000000005</v>
      </c>
      <c r="K9" s="32">
        <v>218.81799999999996</v>
      </c>
      <c r="L9" s="32">
        <v>148.45300000000003</v>
      </c>
      <c r="M9" s="32">
        <v>128.57499999999999</v>
      </c>
      <c r="N9" s="32">
        <v>115.71899999999999</v>
      </c>
      <c r="O9" s="32">
        <v>147.01400000000001</v>
      </c>
      <c r="P9" s="32">
        <v>129.405</v>
      </c>
      <c r="Q9" s="32">
        <v>228.42699999999999</v>
      </c>
      <c r="R9" s="32">
        <v>214.85700000000003</v>
      </c>
      <c r="S9" s="32">
        <v>152.07599999999999</v>
      </c>
      <c r="T9" s="32">
        <v>110.782</v>
      </c>
      <c r="U9" s="32">
        <v>245.22099999999995</v>
      </c>
      <c r="V9" s="32">
        <v>328.20299999999997</v>
      </c>
      <c r="W9" s="32">
        <v>341.572</v>
      </c>
      <c r="X9" s="32">
        <v>229.304</v>
      </c>
      <c r="Y9" s="32">
        <v>150.054</v>
      </c>
      <c r="Z9" s="32">
        <v>256.01799999999997</v>
      </c>
      <c r="AA9" s="32">
        <v>289.74099999999999</v>
      </c>
      <c r="AB9" s="32">
        <v>215.501</v>
      </c>
      <c r="AC9" s="32">
        <v>264.69099999999997</v>
      </c>
      <c r="AD9" s="32">
        <v>229.47399999999999</v>
      </c>
      <c r="AE9" s="32">
        <v>163.25</v>
      </c>
      <c r="AF9" s="32">
        <v>123.414</v>
      </c>
      <c r="AG9" s="32">
        <v>120.742</v>
      </c>
      <c r="AH9" s="32">
        <v>133.357</v>
      </c>
      <c r="AI9" s="32">
        <v>139.61199999999999</v>
      </c>
      <c r="AJ9" s="32">
        <v>237.10300000000001</v>
      </c>
      <c r="AK9" s="32">
        <v>255.78299999999999</v>
      </c>
      <c r="AL9" s="32">
        <v>220.083</v>
      </c>
      <c r="AM9" s="32">
        <v>127.88042595580691</v>
      </c>
      <c r="AN9" s="32">
        <v>125.9111988733474</v>
      </c>
      <c r="AO9" s="32">
        <v>130.72655129011315</v>
      </c>
      <c r="AP9" s="32">
        <v>138.9326654173064</v>
      </c>
      <c r="AQ9" s="32">
        <v>140.42012378737562</v>
      </c>
      <c r="AR9" s="32">
        <v>140.34569167634118</v>
      </c>
      <c r="AS9" s="32">
        <v>141.19162610308425</v>
      </c>
      <c r="AT9" s="32">
        <v>143.41900158391238</v>
      </c>
      <c r="AU9" s="32">
        <v>145.80792118746055</v>
      </c>
      <c r="AV9" s="32">
        <v>147.92026694719507</v>
      </c>
    </row>
    <row r="10" spans="1:48" x14ac:dyDescent="0.25">
      <c r="A10" s="1"/>
      <c r="B10" s="46" t="s">
        <v>8</v>
      </c>
      <c r="C10" s="32"/>
      <c r="D10" s="32">
        <v>68.656000000000006</v>
      </c>
      <c r="E10" s="32">
        <v>82.352000000000004</v>
      </c>
      <c r="F10" s="32">
        <v>78.988</v>
      </c>
      <c r="G10" s="32">
        <v>49.808999999999997</v>
      </c>
      <c r="H10" s="32">
        <v>59.999000000000002</v>
      </c>
      <c r="I10" s="32">
        <v>103.40900000000001</v>
      </c>
      <c r="J10" s="32">
        <v>133.00299999999999</v>
      </c>
      <c r="K10" s="32">
        <v>122.81100000000001</v>
      </c>
      <c r="L10" s="32">
        <v>124.501</v>
      </c>
      <c r="M10" s="32">
        <v>123.357</v>
      </c>
      <c r="N10" s="32">
        <v>145.94300000000001</v>
      </c>
      <c r="O10" s="32">
        <v>125.80200000000001</v>
      </c>
      <c r="P10" s="32">
        <v>192.249</v>
      </c>
      <c r="Q10" s="32">
        <v>216.46700000000001</v>
      </c>
      <c r="R10" s="32">
        <v>256.37200000000001</v>
      </c>
      <c r="S10" s="32">
        <v>192.328</v>
      </c>
      <c r="T10" s="32">
        <v>309.48899999999998</v>
      </c>
      <c r="U10" s="32">
        <v>508.93400000000003</v>
      </c>
      <c r="V10" s="32">
        <v>993.1</v>
      </c>
      <c r="W10" s="32">
        <v>830.69200000000001</v>
      </c>
      <c r="X10" s="32">
        <v>708.35199999999998</v>
      </c>
      <c r="Y10" s="32">
        <v>1122.104</v>
      </c>
      <c r="Z10" s="32">
        <v>1638.057</v>
      </c>
      <c r="AA10" s="32">
        <v>1765.7529999999999</v>
      </c>
      <c r="AB10" s="32">
        <v>1298.479</v>
      </c>
      <c r="AC10" s="32">
        <v>876.97199999999998</v>
      </c>
      <c r="AD10" s="32">
        <v>1176.96</v>
      </c>
      <c r="AE10" s="32">
        <v>1256.444</v>
      </c>
      <c r="AF10" s="32">
        <v>1343.1130000000001</v>
      </c>
      <c r="AG10" s="32">
        <v>1294.3109999999999</v>
      </c>
      <c r="AH10" s="32">
        <v>1088.075</v>
      </c>
      <c r="AI10" s="32">
        <v>1471.8040000000001</v>
      </c>
      <c r="AJ10" s="32">
        <v>2077.0059999999999</v>
      </c>
      <c r="AK10" s="32">
        <v>1894.374</v>
      </c>
      <c r="AL10" s="32">
        <v>2115.1239999999998</v>
      </c>
      <c r="AM10" s="32">
        <v>2055.0152821528727</v>
      </c>
      <c r="AN10" s="32">
        <v>2152.7200167309215</v>
      </c>
      <c r="AO10" s="32">
        <v>2157.0898076927801</v>
      </c>
      <c r="AP10" s="32">
        <v>2247.4878135719573</v>
      </c>
      <c r="AQ10" s="32">
        <v>2249.9032000625052</v>
      </c>
      <c r="AR10" s="32">
        <v>2249.5560117355967</v>
      </c>
      <c r="AS10" s="32">
        <v>2260.5853692139995</v>
      </c>
      <c r="AT10" s="32">
        <v>2288.1279532082203</v>
      </c>
      <c r="AU10" s="32">
        <v>2326.6715545261654</v>
      </c>
      <c r="AV10" s="32">
        <v>2353.7549081304801</v>
      </c>
    </row>
    <row r="11" spans="1:48" x14ac:dyDescent="0.25">
      <c r="A11" s="1"/>
      <c r="B11" s="46" t="s">
        <v>18</v>
      </c>
      <c r="C11" s="32"/>
      <c r="D11" s="32">
        <v>33.056000000000004</v>
      </c>
      <c r="E11" s="32">
        <v>36.534999999999989</v>
      </c>
      <c r="F11" s="32">
        <v>43.545000000000002</v>
      </c>
      <c r="G11" s="32">
        <v>69.188999999999993</v>
      </c>
      <c r="H11" s="32">
        <v>62.511000000000003</v>
      </c>
      <c r="I11" s="32">
        <v>40.213000000000008</v>
      </c>
      <c r="J11" s="32">
        <v>58.682000000000016</v>
      </c>
      <c r="K11" s="32">
        <v>90.668999999999983</v>
      </c>
      <c r="L11" s="32">
        <v>68.448999999999998</v>
      </c>
      <c r="M11" s="32">
        <v>55.485999999999997</v>
      </c>
      <c r="N11" s="32">
        <v>60.667000000000002</v>
      </c>
      <c r="O11" s="32">
        <v>63.860999999999997</v>
      </c>
      <c r="P11" s="32">
        <v>59.180000000000007</v>
      </c>
      <c r="Q11" s="32">
        <v>62.859000000000002</v>
      </c>
      <c r="R11" s="32">
        <v>88.396000000000015</v>
      </c>
      <c r="S11" s="32">
        <v>64.231999999999999</v>
      </c>
      <c r="T11" s="32">
        <v>60.261000000000003</v>
      </c>
      <c r="U11" s="32">
        <v>73.152999999999992</v>
      </c>
      <c r="V11" s="32">
        <v>74.994</v>
      </c>
      <c r="W11" s="32">
        <v>75.875</v>
      </c>
      <c r="X11" s="32">
        <v>51.44</v>
      </c>
      <c r="Y11" s="32">
        <v>74.983999999999995</v>
      </c>
      <c r="Z11" s="32">
        <v>103.94799999999999</v>
      </c>
      <c r="AA11" s="32">
        <v>151.374</v>
      </c>
      <c r="AB11" s="32">
        <v>129.988</v>
      </c>
      <c r="AC11" s="32">
        <v>95.355999999999995</v>
      </c>
      <c r="AD11" s="32">
        <v>70.540000000000006</v>
      </c>
      <c r="AE11" s="32">
        <v>65.293999999999997</v>
      </c>
      <c r="AF11" s="32">
        <v>78.998000000000005</v>
      </c>
      <c r="AG11" s="32">
        <v>90.531999999999996</v>
      </c>
      <c r="AH11" s="32">
        <v>89.66</v>
      </c>
      <c r="AI11" s="32">
        <v>100.727</v>
      </c>
      <c r="AJ11" s="32">
        <v>118.8</v>
      </c>
      <c r="AK11" s="32">
        <v>127.149</v>
      </c>
      <c r="AL11" s="32">
        <v>93.292000000000002</v>
      </c>
      <c r="AM11" s="32">
        <v>100.10364552271206</v>
      </c>
      <c r="AN11" s="32">
        <v>100.94884101668133</v>
      </c>
      <c r="AO11" s="32">
        <v>101.51875782825701</v>
      </c>
      <c r="AP11" s="32">
        <v>107.56445885986136</v>
      </c>
      <c r="AQ11" s="32">
        <v>113.52615110891324</v>
      </c>
      <c r="AR11" s="32">
        <v>118.04429067347478</v>
      </c>
      <c r="AS11" s="32">
        <v>121.11774191152166</v>
      </c>
      <c r="AT11" s="32">
        <v>123.105189114597</v>
      </c>
      <c r="AU11" s="32">
        <v>123.96568882893298</v>
      </c>
      <c r="AV11" s="32">
        <v>123.28132696184632</v>
      </c>
    </row>
    <row r="12" spans="1:48" x14ac:dyDescent="0.25">
      <c r="A12" s="1"/>
      <c r="B12" s="46" t="s">
        <v>22</v>
      </c>
      <c r="C12" s="32"/>
      <c r="D12" s="32">
        <v>15.439000000000004</v>
      </c>
      <c r="E12" s="32">
        <v>17.245999999999999</v>
      </c>
      <c r="F12" s="32">
        <v>20.190000000000001</v>
      </c>
      <c r="G12" s="32">
        <v>21.472999999999999</v>
      </c>
      <c r="H12" s="32">
        <v>20.939</v>
      </c>
      <c r="I12" s="32">
        <v>17.577999999999999</v>
      </c>
      <c r="J12" s="32">
        <v>13.405000000000003</v>
      </c>
      <c r="K12" s="32">
        <v>9.6729999999999983</v>
      </c>
      <c r="L12" s="32">
        <v>9.3390000000000004</v>
      </c>
      <c r="M12" s="32">
        <v>6.6089999999999991</v>
      </c>
      <c r="N12" s="32">
        <v>5.4470000000000001</v>
      </c>
      <c r="O12" s="32">
        <v>7.4829999999999988</v>
      </c>
      <c r="P12" s="32">
        <v>8.8210000000000015</v>
      </c>
      <c r="Q12" s="32">
        <v>9.6320000000000014</v>
      </c>
      <c r="R12" s="32">
        <v>8.9930000000000021</v>
      </c>
      <c r="S12" s="32">
        <v>6.9219999999999997</v>
      </c>
      <c r="T12" s="32">
        <v>8.1470000000000002</v>
      </c>
      <c r="U12" s="32">
        <v>13.522999999999998</v>
      </c>
      <c r="V12" s="32">
        <v>20.38</v>
      </c>
      <c r="W12" s="32">
        <v>7.3639999999999999</v>
      </c>
      <c r="X12" s="32">
        <v>8.89</v>
      </c>
      <c r="Y12" s="32">
        <v>5.5279999999999996</v>
      </c>
      <c r="Z12" s="32">
        <v>7.43</v>
      </c>
      <c r="AA12" s="32">
        <v>11.855</v>
      </c>
      <c r="AB12" s="32">
        <v>14.17</v>
      </c>
      <c r="AC12" s="32">
        <v>15.71</v>
      </c>
      <c r="AD12" s="32">
        <v>6.774</v>
      </c>
      <c r="AE12" s="32">
        <v>10.976000000000001</v>
      </c>
      <c r="AF12" s="32">
        <v>7.0540000000000003</v>
      </c>
      <c r="AG12" s="32">
        <v>15.356999999999999</v>
      </c>
      <c r="AH12" s="32">
        <v>14.28</v>
      </c>
      <c r="AI12" s="32">
        <v>13.64</v>
      </c>
      <c r="AJ12" s="32">
        <v>52.463999999999999</v>
      </c>
      <c r="AK12" s="32">
        <v>33.959000000000003</v>
      </c>
      <c r="AL12" s="32">
        <v>35.564</v>
      </c>
      <c r="AM12" s="32">
        <v>37.703424035250229</v>
      </c>
      <c r="AN12" s="32">
        <v>24.817064133438759</v>
      </c>
      <c r="AO12" s="32">
        <v>20.78857524868349</v>
      </c>
      <c r="AP12" s="32">
        <v>20.737744974227265</v>
      </c>
      <c r="AQ12" s="32">
        <v>20.69650906419453</v>
      </c>
      <c r="AR12" s="32">
        <v>20.610796930737774</v>
      </c>
      <c r="AS12" s="32">
        <v>20.503321426004607</v>
      </c>
      <c r="AT12" s="32">
        <v>20.357138330934585</v>
      </c>
      <c r="AU12" s="32">
        <v>20.193100068622506</v>
      </c>
      <c r="AV12" s="32">
        <v>20.066862066775879</v>
      </c>
    </row>
    <row r="13" spans="1:48" x14ac:dyDescent="0.25">
      <c r="A13" s="1"/>
      <c r="B13" s="46" t="s">
        <v>205</v>
      </c>
      <c r="C13" s="32"/>
      <c r="D13" s="32">
        <v>0</v>
      </c>
      <c r="E13" s="32">
        <v>0</v>
      </c>
      <c r="F13" s="32">
        <v>0</v>
      </c>
      <c r="G13" s="32">
        <v>0</v>
      </c>
      <c r="H13" s="32">
        <v>0</v>
      </c>
      <c r="I13" s="32">
        <v>0</v>
      </c>
      <c r="J13" s="32">
        <v>0</v>
      </c>
      <c r="K13" s="32">
        <v>-9.9999999991950972E-4</v>
      </c>
      <c r="L13" s="32">
        <v>0</v>
      </c>
      <c r="M13" s="32">
        <v>0</v>
      </c>
      <c r="N13" s="32">
        <v>0</v>
      </c>
      <c r="O13" s="32">
        <v>0</v>
      </c>
      <c r="P13" s="32">
        <v>-1.0000000000331966E-3</v>
      </c>
      <c r="Q13" s="32">
        <v>0</v>
      </c>
      <c r="R13" s="32">
        <v>-1.00000000009004E-3</v>
      </c>
      <c r="S13" s="32">
        <v>0</v>
      </c>
      <c r="T13" s="32">
        <v>-9.9999999997635314E-4</v>
      </c>
      <c r="U13" s="32">
        <v>9.9999999997635314E-4</v>
      </c>
      <c r="V13" s="32">
        <v>-9.9999999997635314E-4</v>
      </c>
      <c r="W13" s="32">
        <v>0</v>
      </c>
      <c r="X13" s="32">
        <v>0</v>
      </c>
      <c r="Y13" s="32">
        <v>0</v>
      </c>
      <c r="Z13" s="32">
        <v>0</v>
      </c>
      <c r="AA13" s="32">
        <v>-9.9999999929423211E-4</v>
      </c>
      <c r="AB13" s="32">
        <v>0</v>
      </c>
      <c r="AC13" s="32">
        <v>-9.9999999997635314E-4</v>
      </c>
      <c r="AD13" s="32">
        <v>0</v>
      </c>
      <c r="AE13" s="32">
        <v>-1.0000000002037268E-3</v>
      </c>
      <c r="AF13" s="32">
        <v>-1.0000000002037268E-3</v>
      </c>
      <c r="AG13" s="32">
        <v>0</v>
      </c>
      <c r="AH13" s="32">
        <v>9.9999999997635314E-4</v>
      </c>
      <c r="AI13" s="32">
        <v>9.9999999974897946E-4</v>
      </c>
      <c r="AJ13" s="32">
        <v>0</v>
      </c>
      <c r="AK13" s="32">
        <v>0</v>
      </c>
      <c r="AL13" s="32">
        <v>-9.9999999974897946E-4</v>
      </c>
      <c r="AM13" s="32">
        <v>0</v>
      </c>
      <c r="AN13" s="32">
        <v>0</v>
      </c>
      <c r="AO13" s="32">
        <v>0</v>
      </c>
      <c r="AP13" s="32">
        <v>0</v>
      </c>
      <c r="AQ13" s="32">
        <v>0</v>
      </c>
      <c r="AR13" s="32">
        <v>0</v>
      </c>
      <c r="AS13" s="32">
        <v>0</v>
      </c>
      <c r="AT13" s="32">
        <v>0</v>
      </c>
      <c r="AU13" s="32">
        <v>0</v>
      </c>
      <c r="AV13" s="32">
        <v>0</v>
      </c>
    </row>
    <row r="14" spans="1:48" x14ac:dyDescent="0.25">
      <c r="A14" s="1"/>
      <c r="B14" s="33" t="s">
        <v>76</v>
      </c>
      <c r="C14" s="32"/>
      <c r="D14" s="32">
        <v>791.50900000000001</v>
      </c>
      <c r="E14" s="32">
        <v>921.529</v>
      </c>
      <c r="F14" s="32">
        <v>1181.819</v>
      </c>
      <c r="G14" s="32">
        <v>1464.87</v>
      </c>
      <c r="H14" s="32">
        <v>1263.511</v>
      </c>
      <c r="I14" s="32">
        <v>1400.048</v>
      </c>
      <c r="J14" s="32">
        <v>1509.079</v>
      </c>
      <c r="K14" s="32">
        <v>1304.877</v>
      </c>
      <c r="L14" s="32">
        <v>933.10400000000004</v>
      </c>
      <c r="M14" s="32">
        <v>712.70500000000004</v>
      </c>
      <c r="N14" s="32">
        <v>785.41700000000003</v>
      </c>
      <c r="O14" s="32">
        <v>776.05600000000004</v>
      </c>
      <c r="P14" s="32">
        <v>857.28300000000002</v>
      </c>
      <c r="Q14" s="32">
        <v>930.33799999999997</v>
      </c>
      <c r="R14" s="32">
        <v>1010.771</v>
      </c>
      <c r="S14" s="32">
        <v>1052.921</v>
      </c>
      <c r="T14" s="32">
        <v>1045.56</v>
      </c>
      <c r="U14" s="32">
        <v>1844.414</v>
      </c>
      <c r="V14" s="32">
        <v>2043.403</v>
      </c>
      <c r="W14" s="32">
        <v>1948.2360000000001</v>
      </c>
      <c r="X14" s="32">
        <v>2018.3710000000001</v>
      </c>
      <c r="Y14" s="32">
        <v>2047.96</v>
      </c>
      <c r="Z14" s="32">
        <v>2316.7800000000002</v>
      </c>
      <c r="AA14" s="32">
        <v>1737.8040000000001</v>
      </c>
      <c r="AB14" s="32">
        <v>2002.66</v>
      </c>
      <c r="AC14" s="32">
        <v>1641.374</v>
      </c>
      <c r="AD14" s="32">
        <v>1579.386</v>
      </c>
      <c r="AE14" s="32">
        <v>1531.2349999999999</v>
      </c>
      <c r="AF14" s="32">
        <v>1625.2249999999999</v>
      </c>
      <c r="AG14" s="32">
        <v>1608.48</v>
      </c>
      <c r="AH14" s="32">
        <v>1468.7750000000001</v>
      </c>
      <c r="AI14" s="32">
        <v>1785.8150000000001</v>
      </c>
      <c r="AJ14" s="32">
        <v>2183.2910000000002</v>
      </c>
      <c r="AK14" s="32">
        <v>2477.636</v>
      </c>
      <c r="AL14" s="32">
        <v>2017.3530000000001</v>
      </c>
      <c r="AM14" s="32">
        <v>1917.5087730250282</v>
      </c>
      <c r="AN14" s="32">
        <v>1822.5260257426237</v>
      </c>
      <c r="AO14" s="32">
        <v>1845.6157962582065</v>
      </c>
      <c r="AP14" s="32">
        <v>1846.0859327761143</v>
      </c>
      <c r="AQ14" s="32">
        <v>1845.4158495311303</v>
      </c>
      <c r="AR14" s="32">
        <v>1840.8776187941132</v>
      </c>
      <c r="AS14" s="32">
        <v>1835.7595268108448</v>
      </c>
      <c r="AT14" s="32">
        <v>1830.7827466961792</v>
      </c>
      <c r="AU14" s="32">
        <v>1827.9742913654527</v>
      </c>
      <c r="AV14" s="32">
        <v>1821.98390863441</v>
      </c>
    </row>
    <row r="15" spans="1:48" x14ac:dyDescent="0.25">
      <c r="A15" s="1"/>
      <c r="B15" s="46" t="s">
        <v>26</v>
      </c>
      <c r="C15" s="32"/>
      <c r="D15" s="32">
        <v>790.40499999999997</v>
      </c>
      <c r="E15" s="32">
        <v>920.24</v>
      </c>
      <c r="F15" s="32">
        <v>1180.02</v>
      </c>
      <c r="G15" s="32">
        <v>1463.202</v>
      </c>
      <c r="H15" s="32">
        <v>1262.345</v>
      </c>
      <c r="I15" s="32">
        <v>1398.8720000000001</v>
      </c>
      <c r="J15" s="32">
        <v>1508.0730000000001</v>
      </c>
      <c r="K15" s="32">
        <v>1303.8330000000001</v>
      </c>
      <c r="L15" s="32">
        <v>928.50199999999995</v>
      </c>
      <c r="M15" s="32">
        <v>708.48099999999999</v>
      </c>
      <c r="N15" s="32">
        <v>783.79600000000005</v>
      </c>
      <c r="O15" s="32">
        <v>775.48699999999997</v>
      </c>
      <c r="P15" s="32">
        <v>856.99400000000003</v>
      </c>
      <c r="Q15" s="32">
        <v>929.65300000000002</v>
      </c>
      <c r="R15" s="32">
        <v>1009.5069999999999</v>
      </c>
      <c r="S15" s="32">
        <v>1051.6759999999999</v>
      </c>
      <c r="T15" s="32">
        <v>1044.422</v>
      </c>
      <c r="U15" s="32">
        <v>1842.8630000000001</v>
      </c>
      <c r="V15" s="32">
        <v>2040.9949999999999</v>
      </c>
      <c r="W15" s="32">
        <v>1945.66</v>
      </c>
      <c r="X15" s="32">
        <v>2016.4459999999999</v>
      </c>
      <c r="Y15" s="32">
        <v>2045.972</v>
      </c>
      <c r="Z15" s="32">
        <v>2315.1689999999999</v>
      </c>
      <c r="AA15" s="32">
        <v>1735.7850000000001</v>
      </c>
      <c r="AB15" s="32">
        <v>1999.16</v>
      </c>
      <c r="AC15" s="32">
        <v>1636.645</v>
      </c>
      <c r="AD15" s="32">
        <v>1573.9880000000001</v>
      </c>
      <c r="AE15" s="32">
        <v>1524.096</v>
      </c>
      <c r="AF15" s="32">
        <v>1615.2650000000001</v>
      </c>
      <c r="AG15" s="32">
        <v>1597.1089999999999</v>
      </c>
      <c r="AH15" s="32">
        <v>1458.4059999999999</v>
      </c>
      <c r="AI15" s="32">
        <v>1777.867</v>
      </c>
      <c r="AJ15" s="32">
        <v>2170.3420000000001</v>
      </c>
      <c r="AK15" s="32">
        <v>2460.107</v>
      </c>
      <c r="AL15" s="32">
        <v>2001.6890000000001</v>
      </c>
      <c r="AM15" s="32">
        <v>1901.2295419105867</v>
      </c>
      <c r="AN15" s="32">
        <v>1805.6637090184468</v>
      </c>
      <c r="AO15" s="32">
        <v>1827.1514490724583</v>
      </c>
      <c r="AP15" s="32">
        <v>1826.2295363146195</v>
      </c>
      <c r="AQ15" s="32">
        <v>1824.1803677584355</v>
      </c>
      <c r="AR15" s="32">
        <v>1818.3091191643966</v>
      </c>
      <c r="AS15" s="32">
        <v>1811.869587695475</v>
      </c>
      <c r="AT15" s="32">
        <v>1805.5744448633832</v>
      </c>
      <c r="AU15" s="32">
        <v>1801.4225894433907</v>
      </c>
      <c r="AV15" s="32">
        <v>1794.1382076765176</v>
      </c>
    </row>
    <row r="16" spans="1:48" x14ac:dyDescent="0.25">
      <c r="A16" s="1"/>
      <c r="B16" s="46" t="s">
        <v>232</v>
      </c>
      <c r="C16" s="32"/>
      <c r="D16" s="32">
        <v>1.1040000000000418</v>
      </c>
      <c r="E16" s="32">
        <v>1.2889999999999873</v>
      </c>
      <c r="F16" s="32">
        <v>1.7989999999999782</v>
      </c>
      <c r="G16" s="32">
        <v>1.6679999999998927</v>
      </c>
      <c r="H16" s="32">
        <v>1.16599999999994</v>
      </c>
      <c r="I16" s="32">
        <v>1.1759999999999309</v>
      </c>
      <c r="J16" s="32">
        <v>1.0059999999998581</v>
      </c>
      <c r="K16" s="32">
        <v>1.043999999999869</v>
      </c>
      <c r="L16" s="32">
        <v>4.6020000000000891</v>
      </c>
      <c r="M16" s="32">
        <v>4.2240000000000464</v>
      </c>
      <c r="N16" s="32">
        <v>1.6209999999999809</v>
      </c>
      <c r="O16" s="32">
        <v>0.56900000000007367</v>
      </c>
      <c r="P16" s="32">
        <v>0.28899999999998727</v>
      </c>
      <c r="Q16" s="32">
        <v>0.68499999999994543</v>
      </c>
      <c r="R16" s="32">
        <v>1.26400000000001</v>
      </c>
      <c r="S16" s="32">
        <v>1.2450000000001182</v>
      </c>
      <c r="T16" s="32">
        <v>1.13799999999992</v>
      </c>
      <c r="U16" s="32">
        <v>1.5509999999999309</v>
      </c>
      <c r="V16" s="32">
        <v>2.4080000000001291</v>
      </c>
      <c r="W16" s="32">
        <v>2.5760000000000218</v>
      </c>
      <c r="X16" s="32">
        <v>1.9250000000001819</v>
      </c>
      <c r="Y16" s="32">
        <v>1.9880000000000564</v>
      </c>
      <c r="Z16" s="32">
        <v>1.6110000000003311</v>
      </c>
      <c r="AA16" s="32">
        <v>2.0190000000000055</v>
      </c>
      <c r="AB16" s="32">
        <v>3.5</v>
      </c>
      <c r="AC16" s="32">
        <v>4.7290000000000418</v>
      </c>
      <c r="AD16" s="32">
        <v>5.3979999999999109</v>
      </c>
      <c r="AE16" s="32">
        <v>7.1389999999998963</v>
      </c>
      <c r="AF16" s="32">
        <v>9.959999999999809</v>
      </c>
      <c r="AG16" s="32">
        <v>11.371000000000095</v>
      </c>
      <c r="AH16" s="32">
        <v>10.369000000000142</v>
      </c>
      <c r="AI16" s="32">
        <v>7.9480000000000928</v>
      </c>
      <c r="AJ16" s="32">
        <v>12.949000000000069</v>
      </c>
      <c r="AK16" s="32">
        <v>17.528999999999996</v>
      </c>
      <c r="AL16" s="32">
        <v>15.663999999999987</v>
      </c>
      <c r="AM16" s="32">
        <v>16.279231114441522</v>
      </c>
      <c r="AN16" s="32">
        <v>16.862316724176839</v>
      </c>
      <c r="AO16" s="32">
        <v>18.464347185748167</v>
      </c>
      <c r="AP16" s="32">
        <v>19.85639646149469</v>
      </c>
      <c r="AQ16" s="32">
        <v>21.235481772694872</v>
      </c>
      <c r="AR16" s="32">
        <v>22.568499629716644</v>
      </c>
      <c r="AS16" s="32">
        <v>23.889939115369856</v>
      </c>
      <c r="AT16" s="32">
        <v>25.208301832796092</v>
      </c>
      <c r="AU16" s="32">
        <v>26.551701922061877</v>
      </c>
      <c r="AV16" s="32">
        <v>27.845700957892493</v>
      </c>
    </row>
    <row r="17" spans="1:48" x14ac:dyDescent="0.25">
      <c r="A17" s="1"/>
      <c r="B17" s="33" t="s">
        <v>77</v>
      </c>
      <c r="C17" s="32"/>
      <c r="D17" s="32">
        <v>244.21</v>
      </c>
      <c r="E17" s="32">
        <v>268.048</v>
      </c>
      <c r="F17" s="32">
        <v>288.73500000000001</v>
      </c>
      <c r="G17" s="32">
        <v>219.89599999999999</v>
      </c>
      <c r="H17" s="32">
        <v>330.23899999999998</v>
      </c>
      <c r="I17" s="32">
        <v>342.74099999999999</v>
      </c>
      <c r="J17" s="32">
        <v>380.721</v>
      </c>
      <c r="K17" s="32">
        <v>559.822</v>
      </c>
      <c r="L17" s="32">
        <v>564.20399999999995</v>
      </c>
      <c r="M17" s="32">
        <v>542.03899999999999</v>
      </c>
      <c r="N17" s="32">
        <v>555.93100000000004</v>
      </c>
      <c r="O17" s="32">
        <v>604.79999999999995</v>
      </c>
      <c r="P17" s="32">
        <v>788.18200000000002</v>
      </c>
      <c r="Q17" s="32">
        <v>1001.159</v>
      </c>
      <c r="R17" s="32">
        <v>819.87300000000005</v>
      </c>
      <c r="S17" s="32">
        <v>843.37900000000002</v>
      </c>
      <c r="T17" s="32">
        <v>1035.7650000000001</v>
      </c>
      <c r="U17" s="32">
        <v>1356.21</v>
      </c>
      <c r="V17" s="32">
        <v>1651.308</v>
      </c>
      <c r="W17" s="32">
        <v>1782.21</v>
      </c>
      <c r="X17" s="32">
        <v>1928.066</v>
      </c>
      <c r="Y17" s="32">
        <v>2028.0119999999999</v>
      </c>
      <c r="Z17" s="32">
        <v>2790.748</v>
      </c>
      <c r="AA17" s="32">
        <v>2565.9989999999998</v>
      </c>
      <c r="AB17" s="32">
        <v>2552.3530000000001</v>
      </c>
      <c r="AC17" s="32">
        <v>2012.402</v>
      </c>
      <c r="AD17" s="32">
        <v>2971.2289999999998</v>
      </c>
      <c r="AE17" s="32">
        <v>2629.7429999999999</v>
      </c>
      <c r="AF17" s="32">
        <v>2403.7449999999999</v>
      </c>
      <c r="AG17" s="32">
        <v>2447.7860000000001</v>
      </c>
      <c r="AH17" s="32">
        <v>2573.6379999999999</v>
      </c>
      <c r="AI17" s="32">
        <v>3142.4929999999999</v>
      </c>
      <c r="AJ17" s="32">
        <v>3941.8229999999999</v>
      </c>
      <c r="AK17" s="32">
        <v>3896.9540000000002</v>
      </c>
      <c r="AL17" s="32">
        <v>3369.232</v>
      </c>
      <c r="AM17" s="32">
        <v>3251.9346172719797</v>
      </c>
      <c r="AN17" s="32">
        <v>3356.9430932866949</v>
      </c>
      <c r="AO17" s="32">
        <v>3480.9123843574771</v>
      </c>
      <c r="AP17" s="32">
        <v>3581.5057978030773</v>
      </c>
      <c r="AQ17" s="32">
        <v>3617.7703382313534</v>
      </c>
      <c r="AR17" s="32">
        <v>3628.1510427723715</v>
      </c>
      <c r="AS17" s="32">
        <v>3664.31462219478</v>
      </c>
      <c r="AT17" s="32">
        <v>3725.7227391107658</v>
      </c>
      <c r="AU17" s="32">
        <v>3791.3470090676542</v>
      </c>
      <c r="AV17" s="32">
        <v>3837.888721203989</v>
      </c>
    </row>
    <row r="18" spans="1:48" x14ac:dyDescent="0.25">
      <c r="A18" s="1"/>
      <c r="B18" s="46" t="s">
        <v>223</v>
      </c>
      <c r="C18" s="32"/>
      <c r="D18" s="32">
        <v>0</v>
      </c>
      <c r="E18" s="32">
        <v>0</v>
      </c>
      <c r="F18" s="32">
        <v>2.8029999999999995</v>
      </c>
      <c r="G18" s="32">
        <v>4.0090000000000003</v>
      </c>
      <c r="H18" s="32">
        <v>15.118</v>
      </c>
      <c r="I18" s="32">
        <v>27.6</v>
      </c>
      <c r="J18" s="32">
        <v>32.405999999999999</v>
      </c>
      <c r="K18" s="32">
        <v>58.46</v>
      </c>
      <c r="L18" s="32">
        <v>93.81</v>
      </c>
      <c r="M18" s="32">
        <v>91.676000000000002</v>
      </c>
      <c r="N18" s="32">
        <v>112.962</v>
      </c>
      <c r="O18" s="32">
        <v>148.61500000000001</v>
      </c>
      <c r="P18" s="32">
        <v>162.02500000000001</v>
      </c>
      <c r="Q18" s="32">
        <v>146.93700000000001</v>
      </c>
      <c r="R18" s="32">
        <v>150.19200000000001</v>
      </c>
      <c r="S18" s="32">
        <v>128.554</v>
      </c>
      <c r="T18" s="32">
        <v>151.971</v>
      </c>
      <c r="U18" s="32">
        <v>196.45500000000001</v>
      </c>
      <c r="V18" s="32">
        <v>248.62</v>
      </c>
      <c r="W18" s="32">
        <v>237.892</v>
      </c>
      <c r="X18" s="32">
        <v>345.8</v>
      </c>
      <c r="Y18" s="32">
        <v>349.31799999999998</v>
      </c>
      <c r="Z18" s="32">
        <v>410.50799999999998</v>
      </c>
      <c r="AA18" s="32">
        <v>344.88099999999997</v>
      </c>
      <c r="AB18" s="32">
        <v>306.74</v>
      </c>
      <c r="AC18" s="32">
        <v>353.44499999999999</v>
      </c>
      <c r="AD18" s="32">
        <v>381.93099999999998</v>
      </c>
      <c r="AE18" s="32">
        <v>508.82100000000003</v>
      </c>
      <c r="AF18" s="32">
        <v>394.983</v>
      </c>
      <c r="AG18" s="32">
        <v>535.58500000000004</v>
      </c>
      <c r="AH18" s="32">
        <v>452.512</v>
      </c>
      <c r="AI18" s="32">
        <v>692.78800000000001</v>
      </c>
      <c r="AJ18" s="32">
        <v>925.59500000000003</v>
      </c>
      <c r="AK18" s="32">
        <v>871.75900000000001</v>
      </c>
      <c r="AL18" s="32">
        <v>773.298</v>
      </c>
      <c r="AM18" s="32">
        <v>752.25679569607678</v>
      </c>
      <c r="AN18" s="32">
        <v>773.10258039266341</v>
      </c>
      <c r="AO18" s="32">
        <v>821.1993620186139</v>
      </c>
      <c r="AP18" s="32">
        <v>848.97174080666446</v>
      </c>
      <c r="AQ18" s="32">
        <v>867.42778449298646</v>
      </c>
      <c r="AR18" s="32">
        <v>879.96158471939668</v>
      </c>
      <c r="AS18" s="32">
        <v>895.74277123028844</v>
      </c>
      <c r="AT18" s="32">
        <v>908.99191229262362</v>
      </c>
      <c r="AU18" s="32">
        <v>919.26493002316192</v>
      </c>
      <c r="AV18" s="32">
        <v>927.86042776416116</v>
      </c>
    </row>
    <row r="19" spans="1:48" x14ac:dyDescent="0.25">
      <c r="A19" s="1"/>
      <c r="B19" s="46" t="s">
        <v>25</v>
      </c>
      <c r="C19" s="32"/>
      <c r="D19" s="32">
        <v>75.754999999999995</v>
      </c>
      <c r="E19" s="32">
        <v>88.578999999999979</v>
      </c>
      <c r="F19" s="32">
        <v>98.992000000000004</v>
      </c>
      <c r="G19" s="32">
        <v>76.088999999999999</v>
      </c>
      <c r="H19" s="32">
        <v>82.231999999999999</v>
      </c>
      <c r="I19" s="32">
        <v>108.943</v>
      </c>
      <c r="J19" s="32">
        <v>155.274</v>
      </c>
      <c r="K19" s="32">
        <v>208.34399999999999</v>
      </c>
      <c r="L19" s="32">
        <v>224.13900000000001</v>
      </c>
      <c r="M19" s="32">
        <v>204.77</v>
      </c>
      <c r="N19" s="32">
        <v>241.89599999999999</v>
      </c>
      <c r="O19" s="32">
        <v>258.65699999999998</v>
      </c>
      <c r="P19" s="32">
        <v>375.00599999999997</v>
      </c>
      <c r="Q19" s="32">
        <v>592.42100000000005</v>
      </c>
      <c r="R19" s="32">
        <v>425.57100000000008</v>
      </c>
      <c r="S19" s="32">
        <v>474.89700000000005</v>
      </c>
      <c r="T19" s="32">
        <v>621.61699999999996</v>
      </c>
      <c r="U19" s="32">
        <v>872.68100000000015</v>
      </c>
      <c r="V19" s="32">
        <v>951.11500000000001</v>
      </c>
      <c r="W19" s="32">
        <v>1192.4760000000001</v>
      </c>
      <c r="X19" s="32">
        <v>1247.8889999999999</v>
      </c>
      <c r="Y19" s="32">
        <v>1310.201</v>
      </c>
      <c r="Z19" s="32">
        <v>2041.346</v>
      </c>
      <c r="AA19" s="32">
        <v>1924.797</v>
      </c>
      <c r="AB19" s="32">
        <v>1994.8019999999999</v>
      </c>
      <c r="AC19" s="32">
        <v>1354.998</v>
      </c>
      <c r="AD19" s="32">
        <v>2335.5540000000001</v>
      </c>
      <c r="AE19" s="32">
        <v>1891.297</v>
      </c>
      <c r="AF19" s="32">
        <v>1829.681</v>
      </c>
      <c r="AG19" s="32">
        <v>1730.193</v>
      </c>
      <c r="AH19" s="32">
        <v>1883.329</v>
      </c>
      <c r="AI19" s="32">
        <v>2122.2170000000001</v>
      </c>
      <c r="AJ19" s="32">
        <v>2670.1529999999998</v>
      </c>
      <c r="AK19" s="32">
        <v>2621.6170000000002</v>
      </c>
      <c r="AL19" s="32">
        <v>2386.9140000000002</v>
      </c>
      <c r="AM19" s="32">
        <v>2299.1450088909905</v>
      </c>
      <c r="AN19" s="32">
        <v>2330.1506484975566</v>
      </c>
      <c r="AO19" s="32">
        <v>2409.0345927505018</v>
      </c>
      <c r="AP19" s="32">
        <v>2460.6544404041765</v>
      </c>
      <c r="AQ19" s="32">
        <v>2469.1687208177168</v>
      </c>
      <c r="AR19" s="32">
        <v>2460.947430450618</v>
      </c>
      <c r="AS19" s="32">
        <v>2472.210434652889</v>
      </c>
      <c r="AT19" s="32">
        <v>2511.2995632967541</v>
      </c>
      <c r="AU19" s="32">
        <v>2558.5805798581309</v>
      </c>
      <c r="AV19" s="32">
        <v>2589.9017105401658</v>
      </c>
    </row>
    <row r="20" spans="1:48" x14ac:dyDescent="0.25">
      <c r="A20" s="1"/>
      <c r="B20" s="46" t="s">
        <v>230</v>
      </c>
      <c r="C20" s="32"/>
      <c r="D20" s="32">
        <v>149.69900000000001</v>
      </c>
      <c r="E20" s="32">
        <v>159.08500000000001</v>
      </c>
      <c r="F20" s="32">
        <v>169.446</v>
      </c>
      <c r="G20" s="32">
        <v>126.13000000000001</v>
      </c>
      <c r="H20" s="32">
        <v>218.286</v>
      </c>
      <c r="I20" s="32">
        <v>192.83600000000001</v>
      </c>
      <c r="J20" s="32">
        <v>182.65700000000001</v>
      </c>
      <c r="K20" s="32">
        <v>275.80900000000003</v>
      </c>
      <c r="L20" s="32">
        <v>213.36600000000001</v>
      </c>
      <c r="M20" s="32">
        <v>210.03400000000002</v>
      </c>
      <c r="N20" s="32">
        <v>161.94499999999999</v>
      </c>
      <c r="O20" s="32">
        <v>149.59800000000001</v>
      </c>
      <c r="P20" s="32">
        <v>178.82</v>
      </c>
      <c r="Q20" s="32">
        <v>192.80600000000001</v>
      </c>
      <c r="R20" s="32">
        <v>155.185</v>
      </c>
      <c r="S20" s="32">
        <v>132.60499999999999</v>
      </c>
      <c r="T20" s="32">
        <v>182.398</v>
      </c>
      <c r="U20" s="32">
        <v>225.47300000000001</v>
      </c>
      <c r="V20" s="32">
        <v>352.98200000000003</v>
      </c>
      <c r="W20" s="32">
        <v>286.27</v>
      </c>
      <c r="X20" s="32">
        <v>216.958</v>
      </c>
      <c r="Y20" s="32">
        <v>316.67700000000002</v>
      </c>
      <c r="Z20" s="32">
        <v>272.54599999999999</v>
      </c>
      <c r="AA20" s="32">
        <v>236.15199999999999</v>
      </c>
      <c r="AB20" s="32">
        <v>177.203</v>
      </c>
      <c r="AC20" s="32">
        <v>221.87799999999999</v>
      </c>
      <c r="AD20" s="32">
        <v>190.626</v>
      </c>
      <c r="AE20" s="32">
        <v>179.797</v>
      </c>
      <c r="AF20" s="32">
        <v>133.11600000000001</v>
      </c>
      <c r="AG20" s="32">
        <v>142.72300000000001</v>
      </c>
      <c r="AH20" s="32">
        <v>192.113</v>
      </c>
      <c r="AI20" s="32">
        <v>273.74200000000002</v>
      </c>
      <c r="AJ20" s="32">
        <v>285.96100000000001</v>
      </c>
      <c r="AK20" s="32">
        <v>366.92099999999999</v>
      </c>
      <c r="AL20" s="32">
        <v>175.08199999999999</v>
      </c>
      <c r="AM20" s="32">
        <v>149.69395864694241</v>
      </c>
      <c r="AN20" s="32">
        <v>183.22855807455727</v>
      </c>
      <c r="AO20" s="32">
        <v>164.62712297257016</v>
      </c>
      <c r="AP20" s="32">
        <v>175.2795252487837</v>
      </c>
      <c r="AQ20" s="32">
        <v>180.41734094930763</v>
      </c>
      <c r="AR20" s="32">
        <v>183.02102171425432</v>
      </c>
      <c r="AS20" s="32">
        <v>187.92904004810831</v>
      </c>
      <c r="AT20" s="32">
        <v>192.01201220172996</v>
      </c>
      <c r="AU20" s="32">
        <v>194.91755873224704</v>
      </c>
      <c r="AV20" s="32">
        <v>196.92272041505899</v>
      </c>
    </row>
    <row r="21" spans="1:48" x14ac:dyDescent="0.25">
      <c r="A21" s="1"/>
      <c r="B21" s="46" t="s">
        <v>233</v>
      </c>
      <c r="C21" s="32"/>
      <c r="D21" s="32">
        <v>18.756</v>
      </c>
      <c r="E21" s="32">
        <v>20.384000000000015</v>
      </c>
      <c r="F21" s="32">
        <v>17.494000000000028</v>
      </c>
      <c r="G21" s="32">
        <v>13.667999999999978</v>
      </c>
      <c r="H21" s="32">
        <v>14.602999999999952</v>
      </c>
      <c r="I21" s="32">
        <v>13.361999999999966</v>
      </c>
      <c r="J21" s="32">
        <v>10.383999999999958</v>
      </c>
      <c r="K21" s="32">
        <v>17.208999999999946</v>
      </c>
      <c r="L21" s="32">
        <v>32.888999999999896</v>
      </c>
      <c r="M21" s="32">
        <v>35.558999999999969</v>
      </c>
      <c r="N21" s="32">
        <v>39.128000000000043</v>
      </c>
      <c r="O21" s="32">
        <v>47.92999999999995</v>
      </c>
      <c r="P21" s="32">
        <v>72.331000000000017</v>
      </c>
      <c r="Q21" s="32">
        <v>68.994999999999891</v>
      </c>
      <c r="R21" s="32">
        <v>88.924999999999955</v>
      </c>
      <c r="S21" s="32">
        <v>107.32299999999998</v>
      </c>
      <c r="T21" s="32">
        <v>79.77900000000011</v>
      </c>
      <c r="U21" s="32">
        <v>61.600999999999885</v>
      </c>
      <c r="V21" s="32">
        <v>98.590999999999894</v>
      </c>
      <c r="W21" s="32">
        <v>65.571999999999889</v>
      </c>
      <c r="X21" s="32">
        <v>117.4190000000001</v>
      </c>
      <c r="Y21" s="32">
        <v>51.815999999999804</v>
      </c>
      <c r="Z21" s="32">
        <v>66.348000000000411</v>
      </c>
      <c r="AA21" s="32">
        <v>60.168999999999869</v>
      </c>
      <c r="AB21" s="32">
        <v>73.608000000000175</v>
      </c>
      <c r="AC21" s="32">
        <v>82.081000000000131</v>
      </c>
      <c r="AD21" s="32">
        <v>63.117999999999483</v>
      </c>
      <c r="AE21" s="32">
        <v>49.827999999999975</v>
      </c>
      <c r="AF21" s="32">
        <v>45.964999999999691</v>
      </c>
      <c r="AG21" s="32">
        <v>39.284999999999854</v>
      </c>
      <c r="AH21" s="32">
        <v>45.683999999999742</v>
      </c>
      <c r="AI21" s="32">
        <v>53.74599999999964</v>
      </c>
      <c r="AJ21" s="32">
        <v>60.114000000000033</v>
      </c>
      <c r="AK21" s="32">
        <v>36.657000000000153</v>
      </c>
      <c r="AL21" s="32">
        <v>33.938000000000102</v>
      </c>
      <c r="AM21" s="32">
        <v>50.838854037970094</v>
      </c>
      <c r="AN21" s="32">
        <v>70.461306321917164</v>
      </c>
      <c r="AO21" s="32">
        <v>86.051306615790807</v>
      </c>
      <c r="AP21" s="32">
        <v>96.600091343452618</v>
      </c>
      <c r="AQ21" s="32">
        <v>100.75649197134234</v>
      </c>
      <c r="AR21" s="32">
        <v>104.22100588810258</v>
      </c>
      <c r="AS21" s="32">
        <v>108.43237626349429</v>
      </c>
      <c r="AT21" s="32">
        <v>113.41925131965793</v>
      </c>
      <c r="AU21" s="32">
        <v>118.58394045411428</v>
      </c>
      <c r="AV21" s="32">
        <v>123.20386248460305</v>
      </c>
    </row>
    <row r="22" spans="1:48" x14ac:dyDescent="0.25">
      <c r="A22" s="1"/>
      <c r="B22" s="33" t="s">
        <v>254</v>
      </c>
      <c r="C22" s="32"/>
      <c r="D22" s="32">
        <v>134.37100000000001</v>
      </c>
      <c r="E22" s="32">
        <v>141.29300000000001</v>
      </c>
      <c r="F22" s="32">
        <v>155.84800000000001</v>
      </c>
      <c r="G22" s="32">
        <v>127.90300000000001</v>
      </c>
      <c r="H22" s="32">
        <v>172.589</v>
      </c>
      <c r="I22" s="32">
        <v>153.624</v>
      </c>
      <c r="J22" s="32">
        <v>194.21899999999999</v>
      </c>
      <c r="K22" s="32">
        <v>159.37</v>
      </c>
      <c r="L22" s="32">
        <v>190.66399999999999</v>
      </c>
      <c r="M22" s="32">
        <v>195.244</v>
      </c>
      <c r="N22" s="32">
        <v>193.80099999999999</v>
      </c>
      <c r="O22" s="32">
        <v>197.76900000000001</v>
      </c>
      <c r="P22" s="32">
        <v>196.75899999999999</v>
      </c>
      <c r="Q22" s="32">
        <v>240.85300000000001</v>
      </c>
      <c r="R22" s="32">
        <v>191.417</v>
      </c>
      <c r="S22" s="32">
        <v>224.74600000000001</v>
      </c>
      <c r="T22" s="32">
        <v>308.95</v>
      </c>
      <c r="U22" s="32">
        <v>264.18799999999999</v>
      </c>
      <c r="V22" s="32">
        <v>262.85899999999998</v>
      </c>
      <c r="W22" s="32">
        <v>256.43900000000002</v>
      </c>
      <c r="X22" s="32">
        <v>298.07600000000002</v>
      </c>
      <c r="Y22" s="32">
        <v>357.75900000000001</v>
      </c>
      <c r="Z22" s="32">
        <v>325.64100000000002</v>
      </c>
      <c r="AA22" s="32">
        <v>362.52699999999999</v>
      </c>
      <c r="AB22" s="32">
        <v>245.447</v>
      </c>
      <c r="AC22" s="32">
        <v>242.6</v>
      </c>
      <c r="AD22" s="32">
        <v>261.32799999999997</v>
      </c>
      <c r="AE22" s="32">
        <v>247.505</v>
      </c>
      <c r="AF22" s="32">
        <v>257.92099999999999</v>
      </c>
      <c r="AG22" s="32">
        <v>192.00200000000001</v>
      </c>
      <c r="AH22" s="32">
        <v>201.173</v>
      </c>
      <c r="AI22" s="32">
        <v>304.58300000000003</v>
      </c>
      <c r="AJ22" s="32">
        <v>418.86200000000002</v>
      </c>
      <c r="AK22" s="32">
        <v>528.80499999999995</v>
      </c>
      <c r="AL22" s="32">
        <v>547.06500000000005</v>
      </c>
      <c r="AM22" s="32">
        <v>520.01377619986727</v>
      </c>
      <c r="AN22" s="32">
        <v>514.68417170807277</v>
      </c>
      <c r="AO22" s="32">
        <v>498.6314101276115</v>
      </c>
      <c r="AP22" s="32">
        <v>502.33032742140995</v>
      </c>
      <c r="AQ22" s="32">
        <v>501.73584654822741</v>
      </c>
      <c r="AR22" s="32">
        <v>501.46629210827507</v>
      </c>
      <c r="AS22" s="32">
        <v>501.60575987176924</v>
      </c>
      <c r="AT22" s="32">
        <v>503.67295307982579</v>
      </c>
      <c r="AU22" s="32">
        <v>506.96129683433549</v>
      </c>
      <c r="AV22" s="32">
        <v>510.02854927948647</v>
      </c>
    </row>
    <row r="23" spans="1:48" x14ac:dyDescent="0.25">
      <c r="A23" s="1"/>
      <c r="B23" s="46" t="s">
        <v>255</v>
      </c>
      <c r="C23" s="32"/>
      <c r="D23" s="32">
        <v>134.37100000000001</v>
      </c>
      <c r="E23" s="32">
        <v>141.29300000000001</v>
      </c>
      <c r="F23" s="32">
        <v>155.84800000000001</v>
      </c>
      <c r="G23" s="32">
        <v>127.90300000000001</v>
      </c>
      <c r="H23" s="32">
        <v>172.589</v>
      </c>
      <c r="I23" s="32">
        <v>153.624</v>
      </c>
      <c r="J23" s="32">
        <v>194.21899999999999</v>
      </c>
      <c r="K23" s="32">
        <v>159.37</v>
      </c>
      <c r="L23" s="32">
        <v>190.66399999999999</v>
      </c>
      <c r="M23" s="32">
        <v>195.244</v>
      </c>
      <c r="N23" s="32">
        <v>193.80099999999999</v>
      </c>
      <c r="O23" s="32">
        <v>197.76900000000001</v>
      </c>
      <c r="P23" s="32">
        <v>196.75899999999999</v>
      </c>
      <c r="Q23" s="32">
        <v>240.85300000000001</v>
      </c>
      <c r="R23" s="32">
        <v>191.417</v>
      </c>
      <c r="S23" s="32">
        <v>224.74600000000001</v>
      </c>
      <c r="T23" s="32">
        <v>308.95</v>
      </c>
      <c r="U23" s="32">
        <v>264.18799999999999</v>
      </c>
      <c r="V23" s="32">
        <v>262.85899999999998</v>
      </c>
      <c r="W23" s="32">
        <v>256.43900000000002</v>
      </c>
      <c r="X23" s="32">
        <v>298.07600000000002</v>
      </c>
      <c r="Y23" s="32">
        <v>357.75900000000001</v>
      </c>
      <c r="Z23" s="32">
        <v>325.64100000000002</v>
      </c>
      <c r="AA23" s="32">
        <v>362.52699999999999</v>
      </c>
      <c r="AB23" s="32">
        <v>245.447</v>
      </c>
      <c r="AC23" s="32">
        <v>242.6</v>
      </c>
      <c r="AD23" s="32">
        <v>261.32799999999997</v>
      </c>
      <c r="AE23" s="32">
        <v>247.505</v>
      </c>
      <c r="AF23" s="32">
        <v>257.92099999999999</v>
      </c>
      <c r="AG23" s="32">
        <v>192.00200000000001</v>
      </c>
      <c r="AH23" s="32">
        <v>201.173</v>
      </c>
      <c r="AI23" s="32">
        <v>304.58300000000003</v>
      </c>
      <c r="AJ23" s="32">
        <v>418.86200000000002</v>
      </c>
      <c r="AK23" s="32">
        <v>528.80499999999995</v>
      </c>
      <c r="AL23" s="32">
        <v>547.06500000000005</v>
      </c>
      <c r="AM23" s="32">
        <v>520.01377619986727</v>
      </c>
      <c r="AN23" s="32">
        <v>514.68417170807277</v>
      </c>
      <c r="AO23" s="32">
        <v>498.6314101276115</v>
      </c>
      <c r="AP23" s="32">
        <v>502.33032742140995</v>
      </c>
      <c r="AQ23" s="32">
        <v>501.73584654822741</v>
      </c>
      <c r="AR23" s="32">
        <v>501.46629210827507</v>
      </c>
      <c r="AS23" s="32">
        <v>501.60575987176924</v>
      </c>
      <c r="AT23" s="32">
        <v>503.67295307982579</v>
      </c>
      <c r="AU23" s="32">
        <v>506.96129683433549</v>
      </c>
      <c r="AV23" s="32">
        <v>510.02854927948647</v>
      </c>
    </row>
    <row r="24" spans="1:48" x14ac:dyDescent="0.25">
      <c r="A24" s="1"/>
      <c r="B24" s="33" t="s">
        <v>61</v>
      </c>
      <c r="C24" s="32"/>
      <c r="D24" s="32">
        <v>180.99199999999999</v>
      </c>
      <c r="E24" s="32">
        <v>178.20599999999999</v>
      </c>
      <c r="F24" s="32">
        <v>197.46700000000001</v>
      </c>
      <c r="G24" s="32">
        <v>183.012</v>
      </c>
      <c r="H24" s="32">
        <v>224.36</v>
      </c>
      <c r="I24" s="32">
        <v>206.60300000000001</v>
      </c>
      <c r="J24" s="32">
        <v>293.33</v>
      </c>
      <c r="K24" s="32">
        <v>235.18799999999999</v>
      </c>
      <c r="L24" s="32">
        <v>288.77499999999998</v>
      </c>
      <c r="M24" s="32">
        <v>280.40600000000001</v>
      </c>
      <c r="N24" s="32">
        <v>229.905</v>
      </c>
      <c r="O24" s="32">
        <v>251.72399999999999</v>
      </c>
      <c r="P24" s="32">
        <v>290.87599999999998</v>
      </c>
      <c r="Q24" s="32">
        <v>278.17099999999999</v>
      </c>
      <c r="R24" s="32">
        <v>338.15499999999997</v>
      </c>
      <c r="S24" s="32">
        <v>349.09199999999998</v>
      </c>
      <c r="T24" s="32">
        <v>330.84300000000002</v>
      </c>
      <c r="U24" s="32">
        <v>558.34299999999996</v>
      </c>
      <c r="V24" s="32">
        <v>605.36599999999999</v>
      </c>
      <c r="W24" s="32">
        <v>567.38599999999997</v>
      </c>
      <c r="X24" s="32">
        <v>565.85699999999997</v>
      </c>
      <c r="Y24" s="32">
        <v>457.08800000000002</v>
      </c>
      <c r="Z24" s="32">
        <v>623.76199999999994</v>
      </c>
      <c r="AA24" s="32">
        <v>656.01099999999997</v>
      </c>
      <c r="AB24" s="32">
        <v>534.02499999999998</v>
      </c>
      <c r="AC24" s="32">
        <v>602.50099999999998</v>
      </c>
      <c r="AD24" s="32">
        <v>702.30100000000004</v>
      </c>
      <c r="AE24" s="32">
        <v>652.39700000000005</v>
      </c>
      <c r="AF24" s="32">
        <v>567.16300000000001</v>
      </c>
      <c r="AG24" s="32">
        <v>508.46300000000002</v>
      </c>
      <c r="AH24" s="32">
        <v>656.78300000000002</v>
      </c>
      <c r="AI24" s="32">
        <v>698.49900000000002</v>
      </c>
      <c r="AJ24" s="32">
        <v>706.92399999999998</v>
      </c>
      <c r="AK24" s="32">
        <v>838.77700000000004</v>
      </c>
      <c r="AL24" s="32">
        <v>961.94600000000003</v>
      </c>
      <c r="AM24" s="32">
        <v>930.54461783048737</v>
      </c>
      <c r="AN24" s="32">
        <v>949.04803938080886</v>
      </c>
      <c r="AO24" s="32">
        <v>947.43573601038656</v>
      </c>
      <c r="AP24" s="32">
        <v>972.94557386920394</v>
      </c>
      <c r="AQ24" s="32">
        <v>997.26966037886552</v>
      </c>
      <c r="AR24" s="32">
        <v>1019.1749982990495</v>
      </c>
      <c r="AS24" s="32">
        <v>1042.4691485618384</v>
      </c>
      <c r="AT24" s="32">
        <v>1067.6563901219345</v>
      </c>
      <c r="AU24" s="32">
        <v>1092.2895729609156</v>
      </c>
      <c r="AV24" s="32">
        <v>1116.2795109971846</v>
      </c>
    </row>
    <row r="25" spans="1:48" x14ac:dyDescent="0.25">
      <c r="A25" s="1"/>
      <c r="B25" s="46" t="s">
        <v>234</v>
      </c>
      <c r="C25" s="32"/>
      <c r="D25" s="32">
        <v>93.541999999999987</v>
      </c>
      <c r="E25" s="32">
        <v>70.816999999999993</v>
      </c>
      <c r="F25" s="32">
        <v>87.882999999999996</v>
      </c>
      <c r="G25" s="32">
        <v>80.055000000000007</v>
      </c>
      <c r="H25" s="32">
        <v>89.869</v>
      </c>
      <c r="I25" s="32">
        <v>98.905000000000001</v>
      </c>
      <c r="J25" s="32">
        <v>165.75399999999999</v>
      </c>
      <c r="K25" s="32">
        <v>113.447</v>
      </c>
      <c r="L25" s="32">
        <v>147.56899999999999</v>
      </c>
      <c r="M25" s="32">
        <v>140.078</v>
      </c>
      <c r="N25" s="32">
        <v>94.784000000000006</v>
      </c>
      <c r="O25" s="32">
        <v>104.837</v>
      </c>
      <c r="P25" s="32">
        <v>130.97399999999999</v>
      </c>
      <c r="Q25" s="32">
        <v>133.023</v>
      </c>
      <c r="R25" s="32">
        <v>148.70500000000001</v>
      </c>
      <c r="S25" s="32">
        <v>119.084</v>
      </c>
      <c r="T25" s="32">
        <v>123.35700000000001</v>
      </c>
      <c r="U25" s="32">
        <v>220.11699999999996</v>
      </c>
      <c r="V25" s="32">
        <v>320.036</v>
      </c>
      <c r="W25" s="32">
        <v>236.702</v>
      </c>
      <c r="X25" s="32">
        <v>222.80500000000001</v>
      </c>
      <c r="Y25" s="32">
        <v>257.47699999999998</v>
      </c>
      <c r="Z25" s="32">
        <v>343.55200000000002</v>
      </c>
      <c r="AA25" s="32">
        <v>334.36</v>
      </c>
      <c r="AB25" s="32">
        <v>240.81299999999999</v>
      </c>
      <c r="AC25" s="32">
        <v>219.46700000000001</v>
      </c>
      <c r="AD25" s="32">
        <v>233.529</v>
      </c>
      <c r="AE25" s="32">
        <v>310.21199999999999</v>
      </c>
      <c r="AF25" s="32">
        <v>238.03100000000001</v>
      </c>
      <c r="AG25" s="32">
        <v>205.642</v>
      </c>
      <c r="AH25" s="32">
        <v>334.06099999999998</v>
      </c>
      <c r="AI25" s="32">
        <v>350.83600000000001</v>
      </c>
      <c r="AJ25" s="32">
        <v>337.983</v>
      </c>
      <c r="AK25" s="32">
        <v>397.23599999999999</v>
      </c>
      <c r="AL25" s="32">
        <v>425.20600000000002</v>
      </c>
      <c r="AM25" s="32">
        <v>435.9454417701765</v>
      </c>
      <c r="AN25" s="32">
        <v>438.11887492029661</v>
      </c>
      <c r="AO25" s="32">
        <v>424.35915676733117</v>
      </c>
      <c r="AP25" s="32">
        <v>431.80952444729076</v>
      </c>
      <c r="AQ25" s="32">
        <v>437.75964128944997</v>
      </c>
      <c r="AR25" s="32">
        <v>441.33951997934656</v>
      </c>
      <c r="AS25" s="32">
        <v>445.76660398701699</v>
      </c>
      <c r="AT25" s="32">
        <v>451.27794239861942</v>
      </c>
      <c r="AU25" s="32">
        <v>455.89201537884952</v>
      </c>
      <c r="AV25" s="32">
        <v>459.5504061826316</v>
      </c>
    </row>
    <row r="26" spans="1:48" x14ac:dyDescent="0.25">
      <c r="A26" s="1"/>
      <c r="B26" s="46" t="s">
        <v>256</v>
      </c>
      <c r="C26" s="32"/>
      <c r="D26" s="32">
        <v>0</v>
      </c>
      <c r="E26" s="32">
        <v>0</v>
      </c>
      <c r="F26" s="32">
        <v>0</v>
      </c>
      <c r="G26" s="32">
        <v>0</v>
      </c>
      <c r="H26" s="32">
        <v>0</v>
      </c>
      <c r="I26" s="32">
        <v>0</v>
      </c>
      <c r="J26" s="32">
        <v>0</v>
      </c>
      <c r="K26" s="32">
        <v>0</v>
      </c>
      <c r="L26" s="32">
        <v>0</v>
      </c>
      <c r="M26" s="32">
        <v>0</v>
      </c>
      <c r="N26" s="32">
        <v>0</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row>
    <row r="27" spans="1:48" x14ac:dyDescent="0.25">
      <c r="A27" s="1"/>
      <c r="B27" s="46" t="s">
        <v>27</v>
      </c>
      <c r="C27" s="32"/>
      <c r="D27" s="32">
        <v>85.448999999999998</v>
      </c>
      <c r="E27" s="32">
        <v>105.39000000000001</v>
      </c>
      <c r="F27" s="32">
        <v>108.084</v>
      </c>
      <c r="G27" s="32">
        <v>100.956</v>
      </c>
      <c r="H27" s="32">
        <v>131.18700000000001</v>
      </c>
      <c r="I27" s="32">
        <v>103.619</v>
      </c>
      <c r="J27" s="32">
        <v>125.56200000000001</v>
      </c>
      <c r="K27" s="32">
        <v>111.017</v>
      </c>
      <c r="L27" s="32">
        <v>126.65600000000001</v>
      </c>
      <c r="M27" s="32">
        <v>129.76599999999999</v>
      </c>
      <c r="N27" s="32">
        <v>121.23499999999999</v>
      </c>
      <c r="O27" s="32">
        <v>131.233</v>
      </c>
      <c r="P27" s="32">
        <v>135.625</v>
      </c>
      <c r="Q27" s="32">
        <v>115.129</v>
      </c>
      <c r="R27" s="32">
        <v>130.86500000000001</v>
      </c>
      <c r="S27" s="32">
        <v>162.60300000000001</v>
      </c>
      <c r="T27" s="32">
        <v>133.363</v>
      </c>
      <c r="U27" s="32">
        <v>160.74199999999999</v>
      </c>
      <c r="V27" s="32">
        <v>155.22300000000001</v>
      </c>
      <c r="W27" s="32">
        <v>165.81100000000001</v>
      </c>
      <c r="X27" s="32">
        <v>167.58799999999999</v>
      </c>
      <c r="Y27" s="32">
        <v>165.053</v>
      </c>
      <c r="Z27" s="32">
        <v>172.84399999999999</v>
      </c>
      <c r="AA27" s="32">
        <v>205.12299999999999</v>
      </c>
      <c r="AB27" s="32">
        <v>206.47300000000001</v>
      </c>
      <c r="AC27" s="32">
        <v>212.857</v>
      </c>
      <c r="AD27" s="32">
        <v>217.32499999999999</v>
      </c>
      <c r="AE27" s="32">
        <v>202.512</v>
      </c>
      <c r="AF27" s="32">
        <v>206.67400000000001</v>
      </c>
      <c r="AG27" s="32">
        <v>202.66200000000001</v>
      </c>
      <c r="AH27" s="32">
        <v>217.6</v>
      </c>
      <c r="AI27" s="32">
        <v>236.79599999999999</v>
      </c>
      <c r="AJ27" s="32">
        <v>241.90100000000001</v>
      </c>
      <c r="AK27" s="32">
        <v>310.68599999999998</v>
      </c>
      <c r="AL27" s="32">
        <v>361.03399999999999</v>
      </c>
      <c r="AM27" s="32">
        <v>323.87312355849775</v>
      </c>
      <c r="AN27" s="32">
        <v>336.05333018230374</v>
      </c>
      <c r="AO27" s="32">
        <v>347.7435924509777</v>
      </c>
      <c r="AP27" s="32">
        <v>360.32869111560791</v>
      </c>
      <c r="AQ27" s="32">
        <v>373.42960314129647</v>
      </c>
      <c r="AR27" s="32">
        <v>386.91565558695282</v>
      </c>
      <c r="AS27" s="32">
        <v>400.66766931197208</v>
      </c>
      <c r="AT27" s="32">
        <v>414.85640281278728</v>
      </c>
      <c r="AU27" s="32">
        <v>429.47586184614289</v>
      </c>
      <c r="AV27" s="32">
        <v>444.51333250954895</v>
      </c>
    </row>
    <row r="28" spans="1:48" x14ac:dyDescent="0.25">
      <c r="A28" s="1"/>
      <c r="B28" s="46" t="s">
        <v>257</v>
      </c>
      <c r="C28" s="32"/>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row>
    <row r="29" spans="1:48" x14ac:dyDescent="0.25">
      <c r="A29" s="1"/>
      <c r="B29" s="46" t="s">
        <v>258</v>
      </c>
      <c r="C29" s="32"/>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c r="AL29" s="32">
        <v>0</v>
      </c>
      <c r="AM29" s="32">
        <v>0</v>
      </c>
      <c r="AN29" s="32">
        <v>0</v>
      </c>
      <c r="AO29" s="32">
        <v>0</v>
      </c>
      <c r="AP29" s="32">
        <v>0</v>
      </c>
      <c r="AQ29" s="32">
        <v>0</v>
      </c>
      <c r="AR29" s="32">
        <v>0</v>
      </c>
      <c r="AS29" s="32">
        <v>0</v>
      </c>
      <c r="AT29" s="32">
        <v>0</v>
      </c>
      <c r="AU29" s="32">
        <v>0</v>
      </c>
      <c r="AV29" s="32">
        <v>0</v>
      </c>
    </row>
    <row r="30" spans="1:48" x14ac:dyDescent="0.25">
      <c r="A30" s="1"/>
      <c r="B30" s="46" t="s">
        <v>235</v>
      </c>
      <c r="C30" s="32"/>
      <c r="D30" s="32">
        <v>2.0010000000000048</v>
      </c>
      <c r="E30" s="32">
        <v>1.9989999999999952</v>
      </c>
      <c r="F30" s="32">
        <v>1.5000000000000284</v>
      </c>
      <c r="G30" s="32">
        <v>2.0009999999999764</v>
      </c>
      <c r="H30" s="32">
        <v>3.304000000000002</v>
      </c>
      <c r="I30" s="32">
        <v>4.0790000000000077</v>
      </c>
      <c r="J30" s="32">
        <v>2.0139999999999532</v>
      </c>
      <c r="K30" s="32">
        <v>10.72399999999999</v>
      </c>
      <c r="L30" s="32">
        <v>14.549999999999955</v>
      </c>
      <c r="M30" s="32">
        <v>10.562000000000012</v>
      </c>
      <c r="N30" s="32">
        <v>13.885999999999996</v>
      </c>
      <c r="O30" s="32">
        <v>15.653999999999996</v>
      </c>
      <c r="P30" s="32">
        <v>24.276999999999987</v>
      </c>
      <c r="Q30" s="32">
        <v>30.019000000000005</v>
      </c>
      <c r="R30" s="32">
        <v>58.584999999999923</v>
      </c>
      <c r="S30" s="32">
        <v>67.404999999999973</v>
      </c>
      <c r="T30" s="32">
        <v>74.12299999999999</v>
      </c>
      <c r="U30" s="32">
        <v>177.48400000000004</v>
      </c>
      <c r="V30" s="32">
        <v>130.10699999999997</v>
      </c>
      <c r="W30" s="32">
        <v>164.87299999999993</v>
      </c>
      <c r="X30" s="32">
        <v>175.46399999999994</v>
      </c>
      <c r="Y30" s="32">
        <v>34.55800000000005</v>
      </c>
      <c r="Z30" s="32">
        <v>107.36599999999999</v>
      </c>
      <c r="AA30" s="32">
        <v>116.52800000000002</v>
      </c>
      <c r="AB30" s="32">
        <v>86.738999999999976</v>
      </c>
      <c r="AC30" s="32">
        <v>170.17699999999996</v>
      </c>
      <c r="AD30" s="32">
        <v>251.44700000000006</v>
      </c>
      <c r="AE30" s="32">
        <v>139.67300000000012</v>
      </c>
      <c r="AF30" s="32">
        <v>122.45799999999997</v>
      </c>
      <c r="AG30" s="32">
        <v>100.15900000000005</v>
      </c>
      <c r="AH30" s="32">
        <v>105.12200000000007</v>
      </c>
      <c r="AI30" s="32">
        <v>110.86699999999996</v>
      </c>
      <c r="AJ30" s="32">
        <v>127.03999999999996</v>
      </c>
      <c r="AK30" s="32">
        <v>130.85500000000002</v>
      </c>
      <c r="AL30" s="32">
        <v>175.70600000000002</v>
      </c>
      <c r="AM30" s="32">
        <v>170.72605250181317</v>
      </c>
      <c r="AN30" s="32">
        <v>174.8758342782084</v>
      </c>
      <c r="AO30" s="32">
        <v>175.33298679207769</v>
      </c>
      <c r="AP30" s="32">
        <v>180.80735830630519</v>
      </c>
      <c r="AQ30" s="32">
        <v>186.08041594811914</v>
      </c>
      <c r="AR30" s="32">
        <v>190.91982273275011</v>
      </c>
      <c r="AS30" s="32">
        <v>196.03487526284937</v>
      </c>
      <c r="AT30" s="32">
        <v>201.52204491052768</v>
      </c>
      <c r="AU30" s="32">
        <v>206.92169573592324</v>
      </c>
      <c r="AV30" s="32">
        <v>212.21577230500409</v>
      </c>
    </row>
    <row r="31" spans="1:48" x14ac:dyDescent="0.25">
      <c r="A31" s="1"/>
      <c r="B31" s="33" t="s">
        <v>78</v>
      </c>
      <c r="C31" s="32"/>
      <c r="D31" s="32">
        <v>39.281999999999854</v>
      </c>
      <c r="E31" s="32">
        <v>33.851000000000013</v>
      </c>
      <c r="F31" s="32">
        <v>35.662000000000312</v>
      </c>
      <c r="G31" s="32">
        <v>38.196999999999967</v>
      </c>
      <c r="H31" s="32">
        <v>45.710000000000058</v>
      </c>
      <c r="I31" s="32">
        <v>41.923999999999971</v>
      </c>
      <c r="J31" s="32">
        <v>22.39699999999976</v>
      </c>
      <c r="K31" s="32">
        <v>21.386999999999883</v>
      </c>
      <c r="L31" s="32">
        <v>21.554000000000254</v>
      </c>
      <c r="M31" s="32">
        <v>16.526999999999926</v>
      </c>
      <c r="N31" s="32">
        <v>16.339999999999893</v>
      </c>
      <c r="O31" s="32">
        <v>18.38</v>
      </c>
      <c r="P31" s="32">
        <v>17.516000000000023</v>
      </c>
      <c r="Q31" s="32">
        <v>15.379000000000456</v>
      </c>
      <c r="R31" s="32">
        <v>14.428999999999627</v>
      </c>
      <c r="S31" s="32">
        <v>13.568000000000195</v>
      </c>
      <c r="T31" s="32">
        <v>12.633000000000035</v>
      </c>
      <c r="U31" s="32">
        <v>13.39199999999976</v>
      </c>
      <c r="V31" s="32">
        <v>21.288000000000011</v>
      </c>
      <c r="W31" s="32">
        <v>19.571999999999889</v>
      </c>
      <c r="X31" s="32">
        <v>21.004999999999882</v>
      </c>
      <c r="Y31" s="32">
        <v>23.363999999999976</v>
      </c>
      <c r="Z31" s="32">
        <v>22.10999999999899</v>
      </c>
      <c r="AA31" s="32">
        <v>29.919000000000324</v>
      </c>
      <c r="AB31" s="32">
        <v>31.815000000000282</v>
      </c>
      <c r="AC31" s="32">
        <v>38.976000000000226</v>
      </c>
      <c r="AD31" s="32">
        <v>37.175000000000068</v>
      </c>
      <c r="AE31" s="32">
        <v>42.085000000000491</v>
      </c>
      <c r="AF31" s="32">
        <v>33.530999999999267</v>
      </c>
      <c r="AG31" s="32">
        <v>32.076999999999941</v>
      </c>
      <c r="AH31" s="32">
        <v>33.851999999999521</v>
      </c>
      <c r="AI31" s="32">
        <v>36.607999999999038</v>
      </c>
      <c r="AJ31" s="32">
        <v>45.980000000000928</v>
      </c>
      <c r="AK31" s="32">
        <v>43.793999999999755</v>
      </c>
      <c r="AL31" s="32">
        <v>68.735000000000014</v>
      </c>
      <c r="AM31" s="32">
        <v>65.606777425864408</v>
      </c>
      <c r="AN31" s="32">
        <v>66.383468751736558</v>
      </c>
      <c r="AO31" s="32">
        <v>67.593443073390389</v>
      </c>
      <c r="AP31" s="32">
        <v>69.165488078591721</v>
      </c>
      <c r="AQ31" s="32">
        <v>69.355821346364323</v>
      </c>
      <c r="AR31" s="32">
        <v>69.24867265985668</v>
      </c>
      <c r="AS31" s="32">
        <v>69.433964415747823</v>
      </c>
      <c r="AT31" s="32">
        <v>69.933057621368079</v>
      </c>
      <c r="AU31" s="32">
        <v>70.515047747522715</v>
      </c>
      <c r="AV31" s="32">
        <v>70.765097420072237</v>
      </c>
    </row>
    <row r="32" spans="1:48" x14ac:dyDescent="0.25">
      <c r="A32" s="1"/>
      <c r="B32" s="33"/>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row>
    <row r="33" spans="1:48" x14ac:dyDescent="0.25">
      <c r="A33" s="1"/>
      <c r="B33" s="45" t="s">
        <v>79</v>
      </c>
      <c r="C33" s="32"/>
      <c r="D33" s="32">
        <v>643.803</v>
      </c>
      <c r="E33" s="32">
        <v>625.84699999999998</v>
      </c>
      <c r="F33" s="32">
        <v>650.00599999999997</v>
      </c>
      <c r="G33" s="32">
        <v>597.95100000000002</v>
      </c>
      <c r="H33" s="32">
        <v>619.88699999999994</v>
      </c>
      <c r="I33" s="32">
        <v>573.11099999999999</v>
      </c>
      <c r="J33" s="32">
        <v>543.55899999999997</v>
      </c>
      <c r="K33" s="32">
        <v>598.24199999999996</v>
      </c>
      <c r="L33" s="32">
        <v>588.12900000000002</v>
      </c>
      <c r="M33" s="32">
        <v>672.10199999999998</v>
      </c>
      <c r="N33" s="32">
        <v>661.25400000000002</v>
      </c>
      <c r="O33" s="32">
        <v>787.90599999999995</v>
      </c>
      <c r="P33" s="32">
        <v>797.52</v>
      </c>
      <c r="Q33" s="32">
        <v>859.36900000000003</v>
      </c>
      <c r="R33" s="32">
        <v>927.73</v>
      </c>
      <c r="S33" s="32">
        <v>983.25</v>
      </c>
      <c r="T33" s="32">
        <v>888.75599999999997</v>
      </c>
      <c r="U33" s="32">
        <v>972.27599999999995</v>
      </c>
      <c r="V33" s="32">
        <v>908.69399999999996</v>
      </c>
      <c r="W33" s="32">
        <v>796.45699999999999</v>
      </c>
      <c r="X33" s="32">
        <v>958.63699999999994</v>
      </c>
      <c r="Y33" s="32">
        <v>1126.403</v>
      </c>
      <c r="Z33" s="32">
        <v>1104.4590000000001</v>
      </c>
      <c r="AA33" s="32">
        <v>1279.93</v>
      </c>
      <c r="AB33" s="32">
        <v>1660.73</v>
      </c>
      <c r="AC33" s="32">
        <v>1312.605</v>
      </c>
      <c r="AD33" s="32">
        <v>1093.732</v>
      </c>
      <c r="AE33" s="32">
        <v>1242.6679999999999</v>
      </c>
      <c r="AF33" s="32">
        <v>1268.4760000000001</v>
      </c>
      <c r="AG33" s="32">
        <v>1189.06</v>
      </c>
      <c r="AH33" s="32">
        <v>1116.1420000000001</v>
      </c>
      <c r="AI33" s="32">
        <v>1384.819</v>
      </c>
      <c r="AJ33" s="32">
        <v>1563.4490000000001</v>
      </c>
      <c r="AK33" s="32">
        <v>1733.73</v>
      </c>
      <c r="AL33" s="32">
        <v>1691.91</v>
      </c>
      <c r="AM33" s="32">
        <v>2280.7956055355712</v>
      </c>
      <c r="AN33" s="32">
        <v>2295.7861952362905</v>
      </c>
      <c r="AO33" s="32">
        <v>2291.1721425208912</v>
      </c>
      <c r="AP33" s="32">
        <v>2180.0230807034636</v>
      </c>
      <c r="AQ33" s="32">
        <v>2130.1917365392005</v>
      </c>
      <c r="AR33" s="32">
        <v>2122.5972880786712</v>
      </c>
      <c r="AS33" s="32">
        <v>2109.0163926689315</v>
      </c>
      <c r="AT33" s="32">
        <v>2098.727164366157</v>
      </c>
      <c r="AU33" s="32">
        <v>2038.2134671232516</v>
      </c>
      <c r="AV33" s="32">
        <v>1963.9823189393319</v>
      </c>
    </row>
    <row r="34" spans="1:48" x14ac:dyDescent="0.25">
      <c r="A34" s="1"/>
      <c r="B34" s="33" t="s">
        <v>80</v>
      </c>
      <c r="C34" s="32"/>
      <c r="D34" s="32">
        <v>482.17099999999999</v>
      </c>
      <c r="E34" s="32">
        <v>476.1</v>
      </c>
      <c r="F34" s="32">
        <v>493.21899999999999</v>
      </c>
      <c r="G34" s="32">
        <v>453.20600000000002</v>
      </c>
      <c r="H34" s="32">
        <v>471.37099999999998</v>
      </c>
      <c r="I34" s="32">
        <v>417.05700000000002</v>
      </c>
      <c r="J34" s="32">
        <v>365.767</v>
      </c>
      <c r="K34" s="32">
        <v>444.625</v>
      </c>
      <c r="L34" s="32">
        <v>428.27600000000001</v>
      </c>
      <c r="M34" s="32">
        <v>528.88699999999994</v>
      </c>
      <c r="N34" s="32">
        <v>521.81700000000001</v>
      </c>
      <c r="O34" s="32">
        <v>639.16300000000001</v>
      </c>
      <c r="P34" s="32">
        <v>652.45299999999997</v>
      </c>
      <c r="Q34" s="32">
        <v>727.16099999999994</v>
      </c>
      <c r="R34" s="32">
        <v>788.28499999999997</v>
      </c>
      <c r="S34" s="32">
        <v>853.95100000000002</v>
      </c>
      <c r="T34" s="32">
        <v>767.71900000000005</v>
      </c>
      <c r="U34" s="32">
        <v>821.67200000000003</v>
      </c>
      <c r="V34" s="32">
        <v>741.14</v>
      </c>
      <c r="W34" s="32">
        <v>652.94500000000005</v>
      </c>
      <c r="X34" s="32">
        <v>784.90599999999995</v>
      </c>
      <c r="Y34" s="32">
        <v>959.18799999999999</v>
      </c>
      <c r="Z34" s="32">
        <v>929.52300000000002</v>
      </c>
      <c r="AA34" s="32">
        <v>1101.664</v>
      </c>
      <c r="AB34" s="32">
        <v>1452.537</v>
      </c>
      <c r="AC34" s="32">
        <v>1133.229</v>
      </c>
      <c r="AD34" s="32">
        <v>926.55</v>
      </c>
      <c r="AE34" s="32">
        <v>1075.4100000000001</v>
      </c>
      <c r="AF34" s="32">
        <v>1090.8320000000001</v>
      </c>
      <c r="AG34" s="32">
        <v>1034.7829999999999</v>
      </c>
      <c r="AH34" s="32">
        <v>943.88</v>
      </c>
      <c r="AI34" s="32">
        <v>1211.9369999999999</v>
      </c>
      <c r="AJ34" s="32">
        <v>1329.9079999999999</v>
      </c>
      <c r="AK34" s="32">
        <v>1540.7080000000001</v>
      </c>
      <c r="AL34" s="32">
        <v>1494.489</v>
      </c>
      <c r="AM34" s="32">
        <v>2062.0219145651272</v>
      </c>
      <c r="AN34" s="32">
        <v>2042.8520426762007</v>
      </c>
      <c r="AO34" s="32">
        <v>2046.4852655366847</v>
      </c>
      <c r="AP34" s="32">
        <v>1933.1409767089631</v>
      </c>
      <c r="AQ34" s="32">
        <v>1892.5211584934725</v>
      </c>
      <c r="AR34" s="32">
        <v>1886.7823169862479</v>
      </c>
      <c r="AS34" s="32">
        <v>1872.3192206807853</v>
      </c>
      <c r="AT34" s="32">
        <v>1861.3953468257935</v>
      </c>
      <c r="AU34" s="32">
        <v>1799.6689271773243</v>
      </c>
      <c r="AV34" s="32">
        <v>1728.902894286734</v>
      </c>
    </row>
    <row r="35" spans="1:48" x14ac:dyDescent="0.25">
      <c r="A35" s="1"/>
      <c r="B35" s="46" t="s">
        <v>81</v>
      </c>
      <c r="C35" s="32"/>
      <c r="D35" s="32">
        <v>431.38799999999998</v>
      </c>
      <c r="E35" s="32">
        <v>429.351</v>
      </c>
      <c r="F35" s="32">
        <v>444.77300000000002</v>
      </c>
      <c r="G35" s="32">
        <v>399.43799999999999</v>
      </c>
      <c r="H35" s="32">
        <v>424.24900000000002</v>
      </c>
      <c r="I35" s="32">
        <v>372.28300000000002</v>
      </c>
      <c r="J35" s="32">
        <v>311.44600000000003</v>
      </c>
      <c r="K35" s="32">
        <v>399.58300000000003</v>
      </c>
      <c r="L35" s="32">
        <v>386.428</v>
      </c>
      <c r="M35" s="32">
        <v>486.089</v>
      </c>
      <c r="N35" s="32">
        <v>466.39299999999997</v>
      </c>
      <c r="O35" s="32">
        <v>585.74199999999996</v>
      </c>
      <c r="P35" s="32">
        <v>612.17999999999995</v>
      </c>
      <c r="Q35" s="32">
        <v>690.90499999999997</v>
      </c>
      <c r="R35" s="32">
        <v>738.97500000000002</v>
      </c>
      <c r="S35" s="32">
        <v>799.08299999999997</v>
      </c>
      <c r="T35" s="32">
        <v>720.71400000000006</v>
      </c>
      <c r="U35" s="32">
        <v>775.68</v>
      </c>
      <c r="V35" s="32">
        <v>701.43100000000004</v>
      </c>
      <c r="W35" s="32">
        <v>609.1</v>
      </c>
      <c r="X35" s="32">
        <v>730.43600000000004</v>
      </c>
      <c r="Y35" s="32">
        <v>902.16800000000001</v>
      </c>
      <c r="Z35" s="32">
        <v>875.85599999999999</v>
      </c>
      <c r="AA35" s="32">
        <v>1043.1980000000001</v>
      </c>
      <c r="AB35" s="32">
        <v>1366.5450000000001</v>
      </c>
      <c r="AC35" s="32">
        <v>1068.992</v>
      </c>
      <c r="AD35" s="32">
        <v>876.54</v>
      </c>
      <c r="AE35" s="32">
        <v>1018.5839999999999</v>
      </c>
      <c r="AF35" s="32">
        <v>1039.866</v>
      </c>
      <c r="AG35" s="32">
        <v>983.42499999999995</v>
      </c>
      <c r="AH35" s="32">
        <v>897.04700000000003</v>
      </c>
      <c r="AI35" s="32">
        <v>1148.877</v>
      </c>
      <c r="AJ35" s="32">
        <v>1269.098</v>
      </c>
      <c r="AK35" s="32">
        <v>1475.7729999999999</v>
      </c>
      <c r="AL35" s="32">
        <v>1477.3430000000001</v>
      </c>
      <c r="AM35" s="32">
        <v>1970.5557193729401</v>
      </c>
      <c r="AN35" s="32">
        <v>1951.1599675859084</v>
      </c>
      <c r="AO35" s="32">
        <v>1952.7063251208019</v>
      </c>
      <c r="AP35" s="32">
        <v>1838.62782999315</v>
      </c>
      <c r="AQ35" s="32">
        <v>1796.3094227034787</v>
      </c>
      <c r="AR35" s="32">
        <v>1788.414611636043</v>
      </c>
      <c r="AS35" s="32">
        <v>1771.7396086332092</v>
      </c>
      <c r="AT35" s="32">
        <v>1758.526376325925</v>
      </c>
      <c r="AU35" s="32">
        <v>1694.5818167030063</v>
      </c>
      <c r="AV35" s="32">
        <v>1621.7339544011106</v>
      </c>
    </row>
    <row r="36" spans="1:48" x14ac:dyDescent="0.25">
      <c r="A36" s="1"/>
      <c r="B36" s="46" t="s">
        <v>259</v>
      </c>
      <c r="C36" s="32"/>
      <c r="D36" s="32">
        <v>45.247</v>
      </c>
      <c r="E36" s="32">
        <v>39.545999999999999</v>
      </c>
      <c r="F36" s="32">
        <v>39.533000000000001</v>
      </c>
      <c r="G36" s="32">
        <v>43.951999999999998</v>
      </c>
      <c r="H36" s="32">
        <v>38.612000000000002</v>
      </c>
      <c r="I36" s="32">
        <v>38.159999999999997</v>
      </c>
      <c r="J36" s="32">
        <v>47.343000000000004</v>
      </c>
      <c r="K36" s="32">
        <v>36.186</v>
      </c>
      <c r="L36" s="32">
        <v>35.558</v>
      </c>
      <c r="M36" s="32">
        <v>35.968000000000004</v>
      </c>
      <c r="N36" s="32">
        <v>47.890999999999998</v>
      </c>
      <c r="O36" s="32">
        <v>47.917000000000002</v>
      </c>
      <c r="P36" s="32">
        <v>32.704000000000001</v>
      </c>
      <c r="Q36" s="32">
        <v>28.666</v>
      </c>
      <c r="R36" s="32">
        <v>42.165999999999997</v>
      </c>
      <c r="S36" s="32">
        <v>47.039000000000001</v>
      </c>
      <c r="T36" s="32">
        <v>40.49</v>
      </c>
      <c r="U36" s="32">
        <v>39.505000000000003</v>
      </c>
      <c r="V36" s="32">
        <v>39.709000000000003</v>
      </c>
      <c r="W36" s="32">
        <v>43.844999999999999</v>
      </c>
      <c r="X36" s="32">
        <v>54.47</v>
      </c>
      <c r="Y36" s="32">
        <v>57.02</v>
      </c>
      <c r="Z36" s="32">
        <v>53.667000000000002</v>
      </c>
      <c r="AA36" s="32">
        <v>58.466000000000001</v>
      </c>
      <c r="AB36" s="32">
        <v>85.992000000000004</v>
      </c>
      <c r="AC36" s="32">
        <v>64.236999999999995</v>
      </c>
      <c r="AD36" s="32">
        <v>50.01</v>
      </c>
      <c r="AE36" s="32">
        <v>56.826000000000001</v>
      </c>
      <c r="AF36" s="32">
        <v>50.966000000000001</v>
      </c>
      <c r="AG36" s="32">
        <v>51.357999999999997</v>
      </c>
      <c r="AH36" s="32">
        <v>46.832999999999998</v>
      </c>
      <c r="AI36" s="32">
        <v>63.06</v>
      </c>
      <c r="AJ36" s="32">
        <v>60.81</v>
      </c>
      <c r="AK36" s="32">
        <v>64.935000000000002</v>
      </c>
      <c r="AL36" s="32">
        <v>17.146000000000001</v>
      </c>
      <c r="AM36" s="32">
        <v>91.4661951921873</v>
      </c>
      <c r="AN36" s="32">
        <v>91.692075090292207</v>
      </c>
      <c r="AO36" s="32">
        <v>93.778940415882715</v>
      </c>
      <c r="AP36" s="32">
        <v>94.513146715812994</v>
      </c>
      <c r="AQ36" s="32">
        <v>96.21173578999371</v>
      </c>
      <c r="AR36" s="32">
        <v>98.367705350204986</v>
      </c>
      <c r="AS36" s="32">
        <v>100.57961204757609</v>
      </c>
      <c r="AT36" s="32">
        <v>102.86897049986858</v>
      </c>
      <c r="AU36" s="32">
        <v>105.08711047431797</v>
      </c>
      <c r="AV36" s="32">
        <v>107.16893988562327</v>
      </c>
    </row>
    <row r="37" spans="1:48" x14ac:dyDescent="0.25">
      <c r="A37" s="1"/>
      <c r="B37" s="33" t="s">
        <v>82</v>
      </c>
      <c r="C37" s="32"/>
      <c r="D37" s="32">
        <v>130.625</v>
      </c>
      <c r="E37" s="32">
        <v>114.69499999999999</v>
      </c>
      <c r="F37" s="32">
        <v>118.08</v>
      </c>
      <c r="G37" s="32">
        <v>107.4</v>
      </c>
      <c r="H37" s="32">
        <v>102.48</v>
      </c>
      <c r="I37" s="32">
        <v>96.524000000000001</v>
      </c>
      <c r="J37" s="32">
        <v>107.545</v>
      </c>
      <c r="K37" s="32">
        <v>86.304000000000002</v>
      </c>
      <c r="L37" s="32">
        <v>98.67</v>
      </c>
      <c r="M37" s="32">
        <v>89.231999999999999</v>
      </c>
      <c r="N37" s="32">
        <v>76.275000000000006</v>
      </c>
      <c r="O37" s="32">
        <v>89.744</v>
      </c>
      <c r="P37" s="32">
        <v>68.676000000000002</v>
      </c>
      <c r="Q37" s="32">
        <v>59.658000000000001</v>
      </c>
      <c r="R37" s="32">
        <v>74.001999999999995</v>
      </c>
      <c r="S37" s="32">
        <v>68.55</v>
      </c>
      <c r="T37" s="32">
        <v>57.375</v>
      </c>
      <c r="U37" s="32">
        <v>80.105000000000004</v>
      </c>
      <c r="V37" s="32">
        <v>75.295000000000002</v>
      </c>
      <c r="W37" s="32">
        <v>49.01</v>
      </c>
      <c r="X37" s="32">
        <v>59.466000000000001</v>
      </c>
      <c r="Y37" s="32">
        <v>67.2</v>
      </c>
      <c r="Z37" s="32">
        <v>64.260000000000005</v>
      </c>
      <c r="AA37" s="32">
        <v>66.465999999999994</v>
      </c>
      <c r="AB37" s="32">
        <v>75.048000000000002</v>
      </c>
      <c r="AC37" s="32">
        <v>55.917000000000002</v>
      </c>
      <c r="AD37" s="32">
        <v>54.917999999999999</v>
      </c>
      <c r="AE37" s="32">
        <v>59.84</v>
      </c>
      <c r="AF37" s="32">
        <v>53.622</v>
      </c>
      <c r="AG37" s="32">
        <v>62.594999999999999</v>
      </c>
      <c r="AH37" s="32">
        <v>64.277000000000001</v>
      </c>
      <c r="AI37" s="32">
        <v>63.69</v>
      </c>
      <c r="AJ37" s="32">
        <v>80.384</v>
      </c>
      <c r="AK37" s="32">
        <v>51.603999999999999</v>
      </c>
      <c r="AL37" s="32">
        <v>51.968000000000004</v>
      </c>
      <c r="AM37" s="32">
        <v>59.991582847486242</v>
      </c>
      <c r="AN37" s="32">
        <v>62.260354010445944</v>
      </c>
      <c r="AO37" s="32">
        <v>61.31146501592184</v>
      </c>
      <c r="AP37" s="32">
        <v>61.284764819245225</v>
      </c>
      <c r="AQ37" s="32">
        <v>63.152085916619235</v>
      </c>
      <c r="AR37" s="32">
        <v>65.7354793679593</v>
      </c>
      <c r="AS37" s="32">
        <v>67.98597412649309</v>
      </c>
      <c r="AT37" s="32">
        <v>70.422408562895868</v>
      </c>
      <c r="AU37" s="32">
        <v>72.977219767076008</v>
      </c>
      <c r="AV37" s="32">
        <v>75.455664745338083</v>
      </c>
    </row>
    <row r="38" spans="1:48" x14ac:dyDescent="0.25">
      <c r="A38" s="1"/>
      <c r="B38" s="33" t="s">
        <v>83</v>
      </c>
      <c r="C38" s="32"/>
      <c r="D38" s="32">
        <v>11.95</v>
      </c>
      <c r="E38" s="32">
        <v>12.11</v>
      </c>
      <c r="F38" s="32">
        <v>10.952999999999999</v>
      </c>
      <c r="G38" s="32">
        <v>10.805</v>
      </c>
      <c r="H38" s="32">
        <v>11.715999999999999</v>
      </c>
      <c r="I38" s="32">
        <v>15.75</v>
      </c>
      <c r="J38" s="32">
        <v>25.052</v>
      </c>
      <c r="K38" s="32">
        <v>25.303000000000001</v>
      </c>
      <c r="L38" s="32">
        <v>17.279</v>
      </c>
      <c r="M38" s="32">
        <v>17.815999999999999</v>
      </c>
      <c r="N38" s="32">
        <v>18.757999999999999</v>
      </c>
      <c r="O38" s="32">
        <v>17.599</v>
      </c>
      <c r="P38" s="32">
        <v>18.834</v>
      </c>
      <c r="Q38" s="32">
        <v>15.242000000000001</v>
      </c>
      <c r="R38" s="32">
        <v>13.973000000000001</v>
      </c>
      <c r="S38" s="32">
        <v>12.738</v>
      </c>
      <c r="T38" s="32">
        <v>18.613</v>
      </c>
      <c r="U38" s="32">
        <v>23.747</v>
      </c>
      <c r="V38" s="32">
        <v>14.688000000000001</v>
      </c>
      <c r="W38" s="32">
        <v>11.56</v>
      </c>
      <c r="X38" s="32">
        <v>13.313000000000001</v>
      </c>
      <c r="Y38" s="32">
        <v>14.976000000000001</v>
      </c>
      <c r="Z38" s="32">
        <v>16.454999999999998</v>
      </c>
      <c r="AA38" s="32">
        <v>14.951000000000001</v>
      </c>
      <c r="AB38" s="32">
        <v>20.510999999999999</v>
      </c>
      <c r="AC38" s="32">
        <v>30.262</v>
      </c>
      <c r="AD38" s="32">
        <v>14.279</v>
      </c>
      <c r="AE38" s="32">
        <v>14.901999999999999</v>
      </c>
      <c r="AF38" s="32">
        <v>21.960999999999999</v>
      </c>
      <c r="AG38" s="32">
        <v>14.941000000000001</v>
      </c>
      <c r="AH38" s="32">
        <v>18.247</v>
      </c>
      <c r="AI38" s="32">
        <v>16.838999999999999</v>
      </c>
      <c r="AJ38" s="32">
        <v>41.555</v>
      </c>
      <c r="AK38" s="32">
        <v>39.439</v>
      </c>
      <c r="AL38" s="32">
        <v>44.265000000000001</v>
      </c>
      <c r="AM38" s="32">
        <v>56.952571492071655</v>
      </c>
      <c r="AN38" s="32">
        <v>40.245166520243821</v>
      </c>
      <c r="AO38" s="32">
        <v>35.092726914897774</v>
      </c>
      <c r="AP38" s="32">
        <v>36.839940547665179</v>
      </c>
      <c r="AQ38" s="32">
        <v>35.848853996767581</v>
      </c>
      <c r="AR38" s="32">
        <v>35.063053354742067</v>
      </c>
      <c r="AS38" s="32">
        <v>34.270979331727631</v>
      </c>
      <c r="AT38" s="32">
        <v>33.787886244135912</v>
      </c>
      <c r="AU38" s="32">
        <v>33.440275623747439</v>
      </c>
      <c r="AV38" s="32">
        <v>32.983143140343728</v>
      </c>
    </row>
    <row r="39" spans="1:48" x14ac:dyDescent="0.25">
      <c r="A39" s="1"/>
      <c r="B39" s="46" t="s">
        <v>84</v>
      </c>
      <c r="C39" s="32"/>
      <c r="D39" s="32">
        <v>2.3460000000000001</v>
      </c>
      <c r="E39" s="32">
        <v>1.8</v>
      </c>
      <c r="F39" s="32">
        <v>1.4010000000000002</v>
      </c>
      <c r="G39" s="32">
        <v>2.7839999999999998</v>
      </c>
      <c r="H39" s="32">
        <v>1.5299999999999998</v>
      </c>
      <c r="I39" s="32">
        <v>1.504</v>
      </c>
      <c r="J39" s="32">
        <v>2.681</v>
      </c>
      <c r="K39" s="32">
        <v>0</v>
      </c>
      <c r="L39" s="32">
        <v>0</v>
      </c>
      <c r="M39" s="32">
        <v>0</v>
      </c>
      <c r="N39" s="32">
        <v>0</v>
      </c>
      <c r="O39" s="32">
        <v>0</v>
      </c>
      <c r="P39" s="32">
        <v>0</v>
      </c>
      <c r="Q39" s="32">
        <v>0</v>
      </c>
      <c r="R39" s="32">
        <v>0</v>
      </c>
      <c r="S39" s="32">
        <v>0</v>
      </c>
      <c r="T39" s="32">
        <v>0</v>
      </c>
      <c r="U39" s="32">
        <v>0</v>
      </c>
      <c r="V39" s="32">
        <v>10.397</v>
      </c>
      <c r="W39" s="32">
        <v>7.4</v>
      </c>
      <c r="X39" s="32">
        <v>8.1229999999999993</v>
      </c>
      <c r="Y39" s="32">
        <v>9.1989999999999998</v>
      </c>
      <c r="Z39" s="32">
        <v>10.738</v>
      </c>
      <c r="AA39" s="32">
        <v>10.478999999999999</v>
      </c>
      <c r="AB39" s="32">
        <v>15.814</v>
      </c>
      <c r="AC39" s="32">
        <v>25.324000000000002</v>
      </c>
      <c r="AD39" s="32">
        <v>9.3420000000000005</v>
      </c>
      <c r="AE39" s="32">
        <v>11.083</v>
      </c>
      <c r="AF39" s="32">
        <v>18.966000000000001</v>
      </c>
      <c r="AG39" s="32">
        <v>11.89</v>
      </c>
      <c r="AH39" s="32">
        <v>15.193</v>
      </c>
      <c r="AI39" s="32">
        <v>13.464</v>
      </c>
      <c r="AJ39" s="32">
        <v>37.811</v>
      </c>
      <c r="AK39" s="32">
        <v>36.045999999999999</v>
      </c>
      <c r="AL39" s="32">
        <v>42.423999999999999</v>
      </c>
      <c r="AM39" s="32">
        <v>54.556929900267903</v>
      </c>
      <c r="AN39" s="32">
        <v>37.940876088850217</v>
      </c>
      <c r="AO39" s="32">
        <v>32.89840107939645</v>
      </c>
      <c r="AP39" s="32">
        <v>34.733628886945183</v>
      </c>
      <c r="AQ39" s="32">
        <v>33.813308273277777</v>
      </c>
      <c r="AR39" s="32">
        <v>33.095396542331017</v>
      </c>
      <c r="AS39" s="32">
        <v>32.370378182213884</v>
      </c>
      <c r="AT39" s="32">
        <v>31.946797030281456</v>
      </c>
      <c r="AU39" s="32">
        <v>31.653150815053042</v>
      </c>
      <c r="AV39" s="32">
        <v>31.24961631241446</v>
      </c>
    </row>
    <row r="40" spans="1:48" x14ac:dyDescent="0.25">
      <c r="A40" s="1"/>
      <c r="B40" s="46" t="s">
        <v>85</v>
      </c>
      <c r="C40" s="32"/>
      <c r="D40" s="32">
        <v>8.5009999999999994</v>
      </c>
      <c r="E40" s="32">
        <v>9.4209999999999994</v>
      </c>
      <c r="F40" s="32">
        <v>8.6189999999999998</v>
      </c>
      <c r="G40" s="32">
        <v>6.843</v>
      </c>
      <c r="H40" s="32">
        <v>9.1080000000000005</v>
      </c>
      <c r="I40" s="32">
        <v>12.863</v>
      </c>
      <c r="J40" s="32">
        <v>21.251999999999999</v>
      </c>
      <c r="K40" s="32">
        <v>22.611999999999998</v>
      </c>
      <c r="L40" s="32">
        <v>14.553000000000001</v>
      </c>
      <c r="M40" s="32">
        <v>15.435</v>
      </c>
      <c r="N40" s="32">
        <v>16.690000000000001</v>
      </c>
      <c r="O40" s="32">
        <v>14.728</v>
      </c>
      <c r="P40" s="32">
        <v>16.364999999999998</v>
      </c>
      <c r="Q40" s="32">
        <v>11.846</v>
      </c>
      <c r="R40" s="32">
        <v>10.52</v>
      </c>
      <c r="S40" s="32">
        <v>11.988</v>
      </c>
      <c r="T40" s="32">
        <v>17.914999999999999</v>
      </c>
      <c r="U40" s="32">
        <v>23.056000000000001</v>
      </c>
      <c r="V40" s="32">
        <v>4.2880000000000003</v>
      </c>
      <c r="W40" s="32">
        <v>4.157</v>
      </c>
      <c r="X40" s="32">
        <v>5.1859999999999999</v>
      </c>
      <c r="Y40" s="32">
        <v>5.774</v>
      </c>
      <c r="Z40" s="32">
        <v>5.7119999999999997</v>
      </c>
      <c r="AA40" s="32">
        <v>4.4660000000000002</v>
      </c>
      <c r="AB40" s="32">
        <v>4.6909999999999998</v>
      </c>
      <c r="AC40" s="32">
        <v>4.93</v>
      </c>
      <c r="AD40" s="32">
        <v>4.931</v>
      </c>
      <c r="AE40" s="32">
        <v>3.8159999999999998</v>
      </c>
      <c r="AF40" s="32">
        <v>2.992</v>
      </c>
      <c r="AG40" s="32">
        <v>3.0459999999999998</v>
      </c>
      <c r="AH40" s="32">
        <v>3.0510000000000002</v>
      </c>
      <c r="AI40" s="32">
        <v>3.3730000000000002</v>
      </c>
      <c r="AJ40" s="32">
        <v>3.7320000000000002</v>
      </c>
      <c r="AK40" s="32">
        <v>3.383</v>
      </c>
      <c r="AL40" s="32">
        <v>1.8380000000000001</v>
      </c>
      <c r="AM40" s="32">
        <v>2.3926415918037511</v>
      </c>
      <c r="AN40" s="32">
        <v>2.3012904313936042</v>
      </c>
      <c r="AO40" s="32">
        <v>2.1913258355013268</v>
      </c>
      <c r="AP40" s="32">
        <v>2.1033116607199966</v>
      </c>
      <c r="AQ40" s="32">
        <v>2.032545723489803</v>
      </c>
      <c r="AR40" s="32">
        <v>1.9646568124110488</v>
      </c>
      <c r="AS40" s="32">
        <v>1.8976011495137464</v>
      </c>
      <c r="AT40" s="32">
        <v>1.8380892138544571</v>
      </c>
      <c r="AU40" s="32">
        <v>1.7841248086944006</v>
      </c>
      <c r="AV40" s="32">
        <v>1.7305268279292685</v>
      </c>
    </row>
    <row r="41" spans="1:48" x14ac:dyDescent="0.25">
      <c r="A41" s="1"/>
      <c r="B41" s="46" t="s">
        <v>86</v>
      </c>
      <c r="C41" s="32"/>
      <c r="D41" s="32">
        <v>1.1029999999999998</v>
      </c>
      <c r="E41" s="32">
        <v>0.88899999999999935</v>
      </c>
      <c r="F41" s="32">
        <v>0.93299999999999983</v>
      </c>
      <c r="G41" s="32">
        <v>1.1780000000000008</v>
      </c>
      <c r="H41" s="32">
        <v>1.0779999999999994</v>
      </c>
      <c r="I41" s="32">
        <v>1.3830000000000009</v>
      </c>
      <c r="J41" s="32">
        <v>1.1189999999999998</v>
      </c>
      <c r="K41" s="32">
        <v>2.6910000000000025</v>
      </c>
      <c r="L41" s="32">
        <v>2.7259999999999991</v>
      </c>
      <c r="M41" s="32">
        <v>2.3809999999999985</v>
      </c>
      <c r="N41" s="32">
        <v>2.0679999999999978</v>
      </c>
      <c r="O41" s="32">
        <v>2.8710000000000004</v>
      </c>
      <c r="P41" s="32">
        <v>2.4690000000000012</v>
      </c>
      <c r="Q41" s="32">
        <v>3.3960000000000008</v>
      </c>
      <c r="R41" s="32">
        <v>3.4530000000000012</v>
      </c>
      <c r="S41" s="32">
        <v>0.75</v>
      </c>
      <c r="T41" s="32">
        <v>0.6980000000000004</v>
      </c>
      <c r="U41" s="32">
        <v>0.69099999999999895</v>
      </c>
      <c r="V41" s="32">
        <v>3.0000000000001137E-3</v>
      </c>
      <c r="W41" s="32">
        <v>3.0000000000001137E-3</v>
      </c>
      <c r="X41" s="32">
        <v>4.0000000000013358E-3</v>
      </c>
      <c r="Y41" s="32">
        <v>3.00000000000189E-3</v>
      </c>
      <c r="Z41" s="32">
        <v>4.9999999999990052E-3</v>
      </c>
      <c r="AA41" s="32">
        <v>6.0000000000002274E-3</v>
      </c>
      <c r="AB41" s="32">
        <v>6.0000000000002274E-3</v>
      </c>
      <c r="AC41" s="32">
        <v>7.9999999999991189E-3</v>
      </c>
      <c r="AD41" s="32">
        <v>6.0000000000002274E-3</v>
      </c>
      <c r="AE41" s="32">
        <v>2.9999999999983373E-3</v>
      </c>
      <c r="AF41" s="32">
        <v>2.999999999996561E-3</v>
      </c>
      <c r="AG41" s="32">
        <v>5.0000000000007816E-3</v>
      </c>
      <c r="AH41" s="32">
        <v>3.0000000000001137E-3</v>
      </c>
      <c r="AI41" s="32">
        <v>1.9999999999988916E-3</v>
      </c>
      <c r="AJ41" s="32">
        <v>1.2000000000000455E-2</v>
      </c>
      <c r="AK41" s="32">
        <v>9.9999999999980105E-3</v>
      </c>
      <c r="AL41" s="32">
        <v>3.0000000000001137E-3</v>
      </c>
      <c r="AM41" s="32">
        <v>3.0000000000001137E-3</v>
      </c>
      <c r="AN41" s="32">
        <v>3.0000000000001137E-3</v>
      </c>
      <c r="AO41" s="32">
        <v>3.0000000000001137E-3</v>
      </c>
      <c r="AP41" s="32">
        <v>3.0000000000001137E-3</v>
      </c>
      <c r="AQ41" s="32">
        <v>3.0000000000001137E-3</v>
      </c>
      <c r="AR41" s="32">
        <v>3.0000000000001137E-3</v>
      </c>
      <c r="AS41" s="32">
        <v>3.0000000000001137E-3</v>
      </c>
      <c r="AT41" s="32">
        <v>3.0000000000001137E-3</v>
      </c>
      <c r="AU41" s="32">
        <v>3.0000000000001137E-3</v>
      </c>
      <c r="AV41" s="32">
        <v>3.0000000000001137E-3</v>
      </c>
    </row>
    <row r="42" spans="1:48" x14ac:dyDescent="0.25">
      <c r="A42" s="1"/>
      <c r="B42" s="33" t="s">
        <v>87</v>
      </c>
      <c r="C42" s="32"/>
      <c r="D42" s="32">
        <v>19.057000000000006</v>
      </c>
      <c r="E42" s="32">
        <v>22.941999999999965</v>
      </c>
      <c r="F42" s="32">
        <v>27.75399999999998</v>
      </c>
      <c r="G42" s="32">
        <v>26.54</v>
      </c>
      <c r="H42" s="32">
        <v>34.319999999999958</v>
      </c>
      <c r="I42" s="32">
        <v>43.779999999999973</v>
      </c>
      <c r="J42" s="32">
        <v>45.194999999999972</v>
      </c>
      <c r="K42" s="32">
        <v>42.009999999999962</v>
      </c>
      <c r="L42" s="32">
        <v>43.904000000000011</v>
      </c>
      <c r="M42" s="32">
        <v>36.16700000000003</v>
      </c>
      <c r="N42" s="32">
        <v>44.404000000000011</v>
      </c>
      <c r="O42" s="32">
        <v>41.399999999999935</v>
      </c>
      <c r="P42" s="32">
        <v>57.557000000000002</v>
      </c>
      <c r="Q42" s="32">
        <v>57.308000000000078</v>
      </c>
      <c r="R42" s="32">
        <v>51.470000000000056</v>
      </c>
      <c r="S42" s="32">
        <v>48.010999999999981</v>
      </c>
      <c r="T42" s="32">
        <v>45.048999999999921</v>
      </c>
      <c r="U42" s="32">
        <v>46.751999999999924</v>
      </c>
      <c r="V42" s="32">
        <v>77.57099999999997</v>
      </c>
      <c r="W42" s="32">
        <v>82.94199999999995</v>
      </c>
      <c r="X42" s="32">
        <v>100.95199999999998</v>
      </c>
      <c r="Y42" s="32">
        <v>85.03900000000003</v>
      </c>
      <c r="Z42" s="32">
        <v>94.221000000000032</v>
      </c>
      <c r="AA42" s="32">
        <v>96.849000000000075</v>
      </c>
      <c r="AB42" s="32">
        <v>112.63399999999999</v>
      </c>
      <c r="AC42" s="32">
        <v>93.196999999999974</v>
      </c>
      <c r="AD42" s="32">
        <v>97.985000000000014</v>
      </c>
      <c r="AE42" s="32">
        <v>92.515999999999806</v>
      </c>
      <c r="AF42" s="32">
        <v>102.06100000000001</v>
      </c>
      <c r="AG42" s="32">
        <v>76.741000000000042</v>
      </c>
      <c r="AH42" s="32">
        <v>89.738000000000056</v>
      </c>
      <c r="AI42" s="32">
        <v>92.353000000000065</v>
      </c>
      <c r="AJ42" s="32">
        <v>111.60200000000015</v>
      </c>
      <c r="AK42" s="32">
        <v>101.97899999999996</v>
      </c>
      <c r="AL42" s="32">
        <v>101.18800000000003</v>
      </c>
      <c r="AM42" s="32">
        <v>101.82953663088617</v>
      </c>
      <c r="AN42" s="32">
        <v>150.42863202940009</v>
      </c>
      <c r="AO42" s="32">
        <v>148.28268505338715</v>
      </c>
      <c r="AP42" s="32">
        <v>148.75739862759002</v>
      </c>
      <c r="AQ42" s="32">
        <v>138.66963813234153</v>
      </c>
      <c r="AR42" s="32">
        <v>135.01643836972218</v>
      </c>
      <c r="AS42" s="32">
        <v>134.4402185299256</v>
      </c>
      <c r="AT42" s="32">
        <v>133.12152273333183</v>
      </c>
      <c r="AU42" s="32">
        <v>132.12704455510379</v>
      </c>
      <c r="AV42" s="32">
        <v>126.64061676691605</v>
      </c>
    </row>
    <row r="43" spans="1:48" ht="15.75" thickBot="1" x14ac:dyDescent="0.3">
      <c r="A43" s="1"/>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row>
    <row r="44" spans="1:48" s="1" customFormat="1" x14ac:dyDescent="0.25">
      <c r="B44" s="1" t="s">
        <v>260</v>
      </c>
    </row>
  </sheetData>
  <sheetProtection sheet="1" objects="1" scenarios="1"/>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V77"/>
  <sheetViews>
    <sheetView zoomScaleNormal="100" workbookViewId="0">
      <pane xSplit="3" ySplit="2" topLeftCell="D3" activePane="bottomRight" state="frozen"/>
      <selection activeCell="B73" sqref="B73"/>
      <selection pane="topRight" activeCell="B73" sqref="B73"/>
      <selection pane="bottomLeft" activeCell="B73" sqref="B73"/>
      <selection pane="bottomRight"/>
    </sheetView>
  </sheetViews>
  <sheetFormatPr defaultColWidth="8.7109375" defaultRowHeight="15" x14ac:dyDescent="0.25"/>
  <cols>
    <col min="1" max="1" width="8.7109375" style="2"/>
    <col min="2" max="2" width="52.140625" style="2" customWidth="1"/>
    <col min="3" max="3" width="16" style="2" bestFit="1" customWidth="1"/>
    <col min="4" max="35" width="11.5703125" style="2" customWidth="1"/>
    <col min="36" max="48" width="10.42578125" style="2" bestFit="1" customWidth="1"/>
    <col min="49" max="16384" width="8.7109375" style="2"/>
  </cols>
  <sheetData>
    <row r="1" spans="1:48" x14ac:dyDescent="0.25">
      <c r="A1" s="67" t="s">
        <v>6</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row>
    <row r="2" spans="1:48" x14ac:dyDescent="0.25">
      <c r="B2" s="15" t="str">
        <f>+TOC!A90&amp;" Direct Government Payments and Programs"</f>
        <v>North Dakota Direct Government Payments and Programs</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x14ac:dyDescent="0.25">
      <c r="A3" s="1"/>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8" x14ac:dyDescent="0.25">
      <c r="A4" s="1"/>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row>
    <row r="5" spans="1:48" x14ac:dyDescent="0.25">
      <c r="A5" s="1"/>
      <c r="B5" s="15" t="str">
        <f>+TOC!A90&amp;" Direct Government Payments"</f>
        <v>North Dakota Direct Government Payments</v>
      </c>
      <c r="C5" s="16"/>
      <c r="D5" s="15">
        <v>1990</v>
      </c>
      <c r="E5" s="15">
        <v>1991</v>
      </c>
      <c r="F5" s="15">
        <v>1992</v>
      </c>
      <c r="G5" s="15">
        <v>1993</v>
      </c>
      <c r="H5" s="15">
        <v>1994</v>
      </c>
      <c r="I5" s="15">
        <v>1995</v>
      </c>
      <c r="J5" s="15">
        <v>1996</v>
      </c>
      <c r="K5" s="15">
        <v>1997</v>
      </c>
      <c r="L5" s="15">
        <v>1998</v>
      </c>
      <c r="M5" s="15">
        <v>1999</v>
      </c>
      <c r="N5" s="15">
        <v>2000</v>
      </c>
      <c r="O5" s="15">
        <v>2001</v>
      </c>
      <c r="P5" s="15">
        <v>2002</v>
      </c>
      <c r="Q5" s="15">
        <v>2003</v>
      </c>
      <c r="R5" s="15">
        <v>2004</v>
      </c>
      <c r="S5" s="15">
        <v>2005</v>
      </c>
      <c r="T5" s="15">
        <v>2006</v>
      </c>
      <c r="U5" s="15">
        <v>2007</v>
      </c>
      <c r="V5" s="15">
        <v>2008</v>
      </c>
      <c r="W5" s="15">
        <v>2009</v>
      </c>
      <c r="X5" s="15">
        <v>2010</v>
      </c>
      <c r="Y5" s="15">
        <v>2011</v>
      </c>
      <c r="Z5" s="15">
        <v>2012</v>
      </c>
      <c r="AA5" s="15">
        <v>2013</v>
      </c>
      <c r="AB5" s="15">
        <v>2014</v>
      </c>
      <c r="AC5" s="15">
        <v>2015</v>
      </c>
      <c r="AD5" s="15">
        <v>2016</v>
      </c>
      <c r="AE5" s="15">
        <v>2017</v>
      </c>
      <c r="AF5" s="15">
        <v>2018</v>
      </c>
      <c r="AG5" s="15">
        <v>2019</v>
      </c>
      <c r="AH5" s="15">
        <v>2020</v>
      </c>
      <c r="AI5" s="15">
        <v>2021</v>
      </c>
      <c r="AJ5" s="15">
        <v>2022</v>
      </c>
      <c r="AK5" s="15">
        <v>2023</v>
      </c>
      <c r="AL5" s="15">
        <v>2024</v>
      </c>
      <c r="AM5" s="15">
        <v>2025</v>
      </c>
      <c r="AN5" s="15">
        <v>2026</v>
      </c>
      <c r="AO5" s="15">
        <v>2027</v>
      </c>
      <c r="AP5" s="15">
        <v>2028</v>
      </c>
      <c r="AQ5" s="15">
        <v>2029</v>
      </c>
      <c r="AR5" s="15">
        <v>2030</v>
      </c>
      <c r="AS5" s="15">
        <v>2031</v>
      </c>
      <c r="AT5" s="15">
        <v>2032</v>
      </c>
      <c r="AU5" s="15">
        <v>2033</v>
      </c>
      <c r="AV5" s="15">
        <v>2034</v>
      </c>
    </row>
    <row r="6" spans="1:48" ht="15.75" thickBot="1" x14ac:dyDescent="0.3">
      <c r="A6" s="1"/>
      <c r="B6" s="19"/>
      <c r="C6" s="20"/>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row>
    <row r="7" spans="1:48" x14ac:dyDescent="0.25">
      <c r="A7" s="1"/>
      <c r="B7" s="30" t="s">
        <v>72</v>
      </c>
      <c r="C7" s="3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row>
    <row r="8" spans="1:48" x14ac:dyDescent="0.25">
      <c r="A8" s="1"/>
      <c r="B8" s="44" t="s">
        <v>88</v>
      </c>
      <c r="C8" s="47"/>
      <c r="D8" s="35">
        <v>545.37800000000004</v>
      </c>
      <c r="E8" s="35">
        <v>533.85299999999995</v>
      </c>
      <c r="F8" s="35">
        <v>443.15600000000001</v>
      </c>
      <c r="G8" s="35">
        <v>564.53099999999995</v>
      </c>
      <c r="H8" s="35">
        <v>457.31700000000001</v>
      </c>
      <c r="I8" s="35">
        <v>296.21499999999997</v>
      </c>
      <c r="J8" s="35">
        <v>353.41699999999997</v>
      </c>
      <c r="K8" s="35">
        <v>361.47800000000001</v>
      </c>
      <c r="L8" s="35">
        <v>608.76599999999996</v>
      </c>
      <c r="M8" s="35">
        <v>975.58299999999997</v>
      </c>
      <c r="N8" s="35">
        <v>1178.0360000000001</v>
      </c>
      <c r="O8" s="35">
        <v>944.71</v>
      </c>
      <c r="P8" s="35">
        <v>383.52800000000002</v>
      </c>
      <c r="Q8" s="35">
        <v>652.15200000000004</v>
      </c>
      <c r="R8" s="35">
        <v>466.95499999999998</v>
      </c>
      <c r="S8" s="35">
        <v>832.50599999999997</v>
      </c>
      <c r="T8" s="35">
        <v>453.14</v>
      </c>
      <c r="U8" s="35">
        <v>392.68299999999999</v>
      </c>
      <c r="V8" s="35">
        <v>510.54599999999999</v>
      </c>
      <c r="W8" s="35">
        <v>441.78899999999999</v>
      </c>
      <c r="X8" s="35">
        <v>844.78800000000001</v>
      </c>
      <c r="Y8" s="35">
        <v>460.80500000000001</v>
      </c>
      <c r="Z8" s="35">
        <v>409.09399999999999</v>
      </c>
      <c r="AA8" s="35">
        <v>600.75699999999995</v>
      </c>
      <c r="AB8" s="35">
        <v>217.24199999999999</v>
      </c>
      <c r="AC8" s="35">
        <v>363.03899999999999</v>
      </c>
      <c r="AD8" s="35">
        <v>622.04700000000003</v>
      </c>
      <c r="AE8" s="35">
        <v>588.38199999999995</v>
      </c>
      <c r="AF8" s="35">
        <v>738.97500000000002</v>
      </c>
      <c r="AG8" s="35">
        <v>1056.1320000000001</v>
      </c>
      <c r="AH8" s="35">
        <v>1760.3130000000001</v>
      </c>
      <c r="AI8" s="35">
        <v>1450.2280000000001</v>
      </c>
      <c r="AJ8" s="35">
        <v>1458.55</v>
      </c>
      <c r="AK8" s="35">
        <v>313.07799999999997</v>
      </c>
      <c r="AL8" s="35">
        <v>293.98399999999998</v>
      </c>
      <c r="AM8" s="35">
        <v>1718.2763306808652</v>
      </c>
      <c r="AN8" s="35">
        <v>1011.5184751678428</v>
      </c>
      <c r="AO8" s="35">
        <v>949.42642188794343</v>
      </c>
      <c r="AP8" s="35">
        <v>839.77736763023449</v>
      </c>
      <c r="AQ8" s="35">
        <v>779.25960770048755</v>
      </c>
      <c r="AR8" s="35">
        <v>771.79189288099587</v>
      </c>
      <c r="AS8" s="35">
        <v>780.8987372059305</v>
      </c>
      <c r="AT8" s="35">
        <v>799.32841933557313</v>
      </c>
      <c r="AU8" s="35">
        <v>814.18490652082869</v>
      </c>
      <c r="AV8" s="35">
        <v>827.89326120298028</v>
      </c>
    </row>
    <row r="9" spans="1:48" x14ac:dyDescent="0.25">
      <c r="A9" s="1"/>
      <c r="B9" s="30"/>
      <c r="C9" s="47"/>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row>
    <row r="10" spans="1:48" x14ac:dyDescent="0.25">
      <c r="A10" s="1"/>
      <c r="B10" s="1" t="s">
        <v>89</v>
      </c>
      <c r="C10" s="47"/>
      <c r="D10" s="35">
        <v>0</v>
      </c>
      <c r="E10" s="35">
        <v>0</v>
      </c>
      <c r="F10" s="35">
        <v>0</v>
      </c>
      <c r="G10" s="35">
        <v>0</v>
      </c>
      <c r="H10" s="35">
        <v>0</v>
      </c>
      <c r="I10" s="35">
        <v>0</v>
      </c>
      <c r="J10" s="35">
        <v>0</v>
      </c>
      <c r="K10" s="35">
        <v>0</v>
      </c>
      <c r="L10" s="35">
        <v>0</v>
      </c>
      <c r="M10" s="35">
        <v>0</v>
      </c>
      <c r="N10" s="35">
        <v>0</v>
      </c>
      <c r="O10" s="35">
        <v>0</v>
      </c>
      <c r="P10" s="35">
        <v>0</v>
      </c>
      <c r="Q10" s="35">
        <v>0</v>
      </c>
      <c r="R10" s="35">
        <v>0</v>
      </c>
      <c r="S10" s="35">
        <v>0</v>
      </c>
      <c r="T10" s="35">
        <v>0</v>
      </c>
      <c r="U10" s="35">
        <v>0</v>
      </c>
      <c r="V10" s="35">
        <v>0</v>
      </c>
      <c r="W10" s="35">
        <v>0</v>
      </c>
      <c r="X10" s="35">
        <v>0</v>
      </c>
      <c r="Y10" s="35">
        <v>0</v>
      </c>
      <c r="Z10" s="35">
        <v>0</v>
      </c>
      <c r="AA10" s="35">
        <v>0</v>
      </c>
      <c r="AB10" s="35">
        <v>0</v>
      </c>
      <c r="AC10" s="35">
        <v>50.256999999999998</v>
      </c>
      <c r="AD10" s="35">
        <v>120.157</v>
      </c>
      <c r="AE10" s="35">
        <v>178.982</v>
      </c>
      <c r="AF10" s="35">
        <v>131.953</v>
      </c>
      <c r="AG10" s="35">
        <v>124.113</v>
      </c>
      <c r="AH10" s="35">
        <v>387.68200000000002</v>
      </c>
      <c r="AI10" s="35">
        <v>184.04900000000001</v>
      </c>
      <c r="AJ10" s="35">
        <v>0.34200000000000003</v>
      </c>
      <c r="AK10" s="35">
        <v>2.5999999999999999E-2</v>
      </c>
      <c r="AL10" s="35">
        <v>0.01</v>
      </c>
      <c r="AM10" s="35">
        <v>1.2436217568133696E-2</v>
      </c>
      <c r="AN10" s="35">
        <v>108.92009328324882</v>
      </c>
      <c r="AO10" s="35">
        <v>380.88176812511438</v>
      </c>
      <c r="AP10" s="35">
        <v>250.08547789610049</v>
      </c>
      <c r="AQ10" s="35">
        <v>271.05271569258173</v>
      </c>
      <c r="AR10" s="35">
        <v>297.7643930990069</v>
      </c>
      <c r="AS10" s="35">
        <v>307.31720355546264</v>
      </c>
      <c r="AT10" s="35">
        <v>335.74129836048934</v>
      </c>
      <c r="AU10" s="35">
        <v>350.35669472838913</v>
      </c>
      <c r="AV10" s="35">
        <v>362.80942120736478</v>
      </c>
    </row>
    <row r="11" spans="1:48" x14ac:dyDescent="0.25">
      <c r="A11" s="1"/>
      <c r="B11" s="1" t="s">
        <v>90</v>
      </c>
      <c r="C11" s="47"/>
      <c r="D11" s="35">
        <v>0</v>
      </c>
      <c r="E11" s="35">
        <v>0</v>
      </c>
      <c r="F11" s="35">
        <v>0</v>
      </c>
      <c r="G11" s="35">
        <v>0</v>
      </c>
      <c r="H11" s="35">
        <v>0</v>
      </c>
      <c r="I11" s="35">
        <v>0</v>
      </c>
      <c r="J11" s="35">
        <v>0</v>
      </c>
      <c r="K11" s="35">
        <v>0</v>
      </c>
      <c r="L11" s="35">
        <v>0</v>
      </c>
      <c r="M11" s="35">
        <v>0</v>
      </c>
      <c r="N11" s="35">
        <v>0</v>
      </c>
      <c r="O11" s="35">
        <v>0</v>
      </c>
      <c r="P11" s="35">
        <v>0</v>
      </c>
      <c r="Q11" s="35">
        <v>0</v>
      </c>
      <c r="R11" s="35">
        <v>0</v>
      </c>
      <c r="S11" s="35">
        <v>0</v>
      </c>
      <c r="T11" s="35">
        <v>0</v>
      </c>
      <c r="U11" s="35">
        <v>0</v>
      </c>
      <c r="V11" s="35">
        <v>0</v>
      </c>
      <c r="W11" s="35">
        <v>0</v>
      </c>
      <c r="X11" s="35">
        <v>0</v>
      </c>
      <c r="Y11" s="35">
        <v>0</v>
      </c>
      <c r="Z11" s="35">
        <v>0</v>
      </c>
      <c r="AA11" s="35">
        <v>0</v>
      </c>
      <c r="AB11" s="35">
        <v>0</v>
      </c>
      <c r="AC11" s="35">
        <v>137.81299999999999</v>
      </c>
      <c r="AD11" s="35">
        <v>340.71</v>
      </c>
      <c r="AE11" s="35">
        <v>189.542</v>
      </c>
      <c r="AF11" s="35">
        <v>153.06899999999999</v>
      </c>
      <c r="AG11" s="35">
        <v>28.972000000000001</v>
      </c>
      <c r="AH11" s="35">
        <v>82.697000000000003</v>
      </c>
      <c r="AI11" s="35">
        <v>13.696</v>
      </c>
      <c r="AJ11" s="35">
        <v>40.151000000000003</v>
      </c>
      <c r="AK11" s="35">
        <v>0.82399999999999995</v>
      </c>
      <c r="AL11" s="35">
        <v>0.999</v>
      </c>
      <c r="AM11" s="35">
        <v>54.431279479162285</v>
      </c>
      <c r="AN11" s="35">
        <v>256.31855014263704</v>
      </c>
      <c r="AO11" s="35">
        <v>232.5727374945304</v>
      </c>
      <c r="AP11" s="35">
        <v>252.37785540728666</v>
      </c>
      <c r="AQ11" s="35">
        <v>167.81341017649243</v>
      </c>
      <c r="AR11" s="35">
        <v>130.56709525712097</v>
      </c>
      <c r="AS11" s="35">
        <v>127.7832582501658</v>
      </c>
      <c r="AT11" s="35">
        <v>116.36071641018339</v>
      </c>
      <c r="AU11" s="35">
        <v>114.96058791605691</v>
      </c>
      <c r="AV11" s="35">
        <v>113.73331811094697</v>
      </c>
    </row>
    <row r="12" spans="1:48" x14ac:dyDescent="0.25">
      <c r="A12" s="1"/>
      <c r="B12" s="1" t="s">
        <v>91</v>
      </c>
      <c r="C12" s="47"/>
      <c r="D12" s="35">
        <v>0</v>
      </c>
      <c r="E12" s="35">
        <v>0</v>
      </c>
      <c r="F12" s="35">
        <v>0</v>
      </c>
      <c r="G12" s="35">
        <v>0</v>
      </c>
      <c r="H12" s="35">
        <v>0</v>
      </c>
      <c r="I12" s="35">
        <v>7.0000000000000001E-3</v>
      </c>
      <c r="J12" s="35">
        <v>-3.0000000000000001E-3</v>
      </c>
      <c r="K12" s="35">
        <v>0</v>
      </c>
      <c r="L12" s="35">
        <v>91.328999999999994</v>
      </c>
      <c r="M12" s="35">
        <v>236.30500000000001</v>
      </c>
      <c r="N12" s="35">
        <v>411.89400000000001</v>
      </c>
      <c r="O12" s="35">
        <v>199.61799999999999</v>
      </c>
      <c r="P12" s="35">
        <v>9.2189999999999994</v>
      </c>
      <c r="Q12" s="35">
        <v>14.462</v>
      </c>
      <c r="R12" s="35">
        <v>102.869</v>
      </c>
      <c r="S12" s="35">
        <v>132.494</v>
      </c>
      <c r="T12" s="35">
        <v>56.2</v>
      </c>
      <c r="U12" s="35">
        <v>1.833</v>
      </c>
      <c r="V12" s="35">
        <v>7.1999999999999995E-2</v>
      </c>
      <c r="W12" s="35">
        <v>83.415000000000006</v>
      </c>
      <c r="X12" s="35">
        <v>78.840999999999994</v>
      </c>
      <c r="Y12" s="35">
        <v>2.8460000000000001</v>
      </c>
      <c r="Z12" s="35">
        <v>-0.36</v>
      </c>
      <c r="AA12" s="35">
        <v>-5.7000000000000002E-2</v>
      </c>
      <c r="AB12" s="35">
        <v>0</v>
      </c>
      <c r="AC12" s="35">
        <v>0</v>
      </c>
      <c r="AD12" s="35">
        <v>0.63700000000000001</v>
      </c>
      <c r="AE12" s="35">
        <v>1.0999999999999999E-2</v>
      </c>
      <c r="AF12" s="35">
        <v>0</v>
      </c>
      <c r="AG12" s="35">
        <v>1.0409999999999999</v>
      </c>
      <c r="AH12" s="35">
        <v>0.107</v>
      </c>
      <c r="AI12" s="35">
        <v>0.129</v>
      </c>
      <c r="AJ12" s="35">
        <v>0.126</v>
      </c>
      <c r="AK12" s="35">
        <v>0.14099999999999999</v>
      </c>
      <c r="AL12" s="35">
        <v>0.11899999999999999</v>
      </c>
      <c r="AM12" s="35">
        <v>0.17953174737160776</v>
      </c>
      <c r="AN12" s="35">
        <v>14.310664444408182</v>
      </c>
      <c r="AO12" s="35">
        <v>11.619482024916726</v>
      </c>
      <c r="AP12" s="35">
        <v>10.524005668798726</v>
      </c>
      <c r="AQ12" s="35">
        <v>11.8496251719111</v>
      </c>
      <c r="AR12" s="35">
        <v>13.175303491549149</v>
      </c>
      <c r="AS12" s="35">
        <v>13.48181968751539</v>
      </c>
      <c r="AT12" s="35">
        <v>12.732630774534638</v>
      </c>
      <c r="AU12" s="35">
        <v>12.033279654810704</v>
      </c>
      <c r="AV12" s="35">
        <v>12.683229183346135</v>
      </c>
    </row>
    <row r="13" spans="1:48" x14ac:dyDescent="0.25">
      <c r="A13" s="1"/>
      <c r="B13" s="1" t="s">
        <v>92</v>
      </c>
      <c r="C13" s="47"/>
      <c r="D13" s="35">
        <v>0</v>
      </c>
      <c r="E13" s="35">
        <v>0</v>
      </c>
      <c r="F13" s="35">
        <v>0</v>
      </c>
      <c r="G13" s="35">
        <v>0</v>
      </c>
      <c r="H13" s="35">
        <v>0</v>
      </c>
      <c r="I13" s="35">
        <v>0</v>
      </c>
      <c r="J13" s="35">
        <v>0</v>
      </c>
      <c r="K13" s="35">
        <v>0</v>
      </c>
      <c r="L13" s="35">
        <v>0</v>
      </c>
      <c r="M13" s="35">
        <v>0</v>
      </c>
      <c r="N13" s="35">
        <v>0</v>
      </c>
      <c r="O13" s="35">
        <v>0</v>
      </c>
      <c r="P13" s="35">
        <v>0</v>
      </c>
      <c r="Q13" s="35">
        <v>0</v>
      </c>
      <c r="R13" s="35">
        <v>0</v>
      </c>
      <c r="S13" s="35">
        <v>0</v>
      </c>
      <c r="T13" s="35">
        <v>0</v>
      </c>
      <c r="U13" s="35">
        <v>0</v>
      </c>
      <c r="V13" s="35">
        <v>0</v>
      </c>
      <c r="W13" s="35">
        <v>0</v>
      </c>
      <c r="X13" s="35">
        <v>0</v>
      </c>
      <c r="Y13" s="35">
        <v>0</v>
      </c>
      <c r="Z13" s="35">
        <v>0</v>
      </c>
      <c r="AA13" s="35">
        <v>0</v>
      </c>
      <c r="AB13" s="35">
        <v>0</v>
      </c>
      <c r="AC13" s="35">
        <v>0</v>
      </c>
      <c r="AD13" s="35">
        <v>2.3E-2</v>
      </c>
      <c r="AE13" s="35">
        <v>0</v>
      </c>
      <c r="AF13" s="35">
        <v>0.629</v>
      </c>
      <c r="AG13" s="35">
        <v>0.61699999999999999</v>
      </c>
      <c r="AH13" s="35">
        <v>0.60099999999999998</v>
      </c>
      <c r="AI13" s="35">
        <v>2.5449999999999999</v>
      </c>
      <c r="AJ13" s="35">
        <v>0.29599999999999999</v>
      </c>
      <c r="AK13" s="35">
        <v>2.343</v>
      </c>
      <c r="AL13" s="35">
        <v>0.115</v>
      </c>
      <c r="AM13" s="35">
        <v>0</v>
      </c>
      <c r="AN13" s="35">
        <v>0</v>
      </c>
      <c r="AO13" s="35">
        <v>0</v>
      </c>
      <c r="AP13" s="35">
        <v>0</v>
      </c>
      <c r="AQ13" s="35">
        <v>0</v>
      </c>
      <c r="AR13" s="35">
        <v>0</v>
      </c>
      <c r="AS13" s="35">
        <v>0</v>
      </c>
      <c r="AT13" s="35">
        <v>0</v>
      </c>
      <c r="AU13" s="35">
        <v>0</v>
      </c>
      <c r="AV13" s="35">
        <v>0</v>
      </c>
    </row>
    <row r="14" spans="1:48" x14ac:dyDescent="0.25">
      <c r="A14" s="1"/>
      <c r="B14" s="1" t="s">
        <v>93</v>
      </c>
      <c r="C14" s="47"/>
      <c r="D14" s="35">
        <v>121.07</v>
      </c>
      <c r="E14" s="35">
        <v>116.56</v>
      </c>
      <c r="F14" s="35">
        <v>109.955</v>
      </c>
      <c r="G14" s="35">
        <v>110.839</v>
      </c>
      <c r="H14" s="35">
        <v>114.761</v>
      </c>
      <c r="I14" s="35">
        <v>113.72</v>
      </c>
      <c r="J14" s="35">
        <v>106.21299999999999</v>
      </c>
      <c r="K14" s="35">
        <v>103.331</v>
      </c>
      <c r="L14" s="35">
        <v>125.203</v>
      </c>
      <c r="M14" s="35">
        <v>113.06399999999999</v>
      </c>
      <c r="N14" s="35">
        <v>108.428</v>
      </c>
      <c r="O14" s="35">
        <v>115.967</v>
      </c>
      <c r="P14" s="35">
        <v>114.01900000000001</v>
      </c>
      <c r="Q14" s="35">
        <v>114.331</v>
      </c>
      <c r="R14" s="35">
        <v>116.86</v>
      </c>
      <c r="S14" s="35">
        <v>128.749</v>
      </c>
      <c r="T14" s="35">
        <v>134.733</v>
      </c>
      <c r="U14" s="35">
        <v>136.20500000000001</v>
      </c>
      <c r="V14" s="35">
        <v>128.685</v>
      </c>
      <c r="W14" s="35">
        <v>121.494</v>
      </c>
      <c r="X14" s="35">
        <v>161.36000000000001</v>
      </c>
      <c r="Y14" s="35">
        <v>175.10499999999999</v>
      </c>
      <c r="Z14" s="35">
        <v>168.8</v>
      </c>
      <c r="AA14" s="35">
        <v>155.17500000000001</v>
      </c>
      <c r="AB14" s="35">
        <v>157.09800000000001</v>
      </c>
      <c r="AC14" s="35">
        <v>167.143</v>
      </c>
      <c r="AD14" s="35">
        <v>158.905</v>
      </c>
      <c r="AE14" s="35">
        <v>162.54900000000001</v>
      </c>
      <c r="AF14" s="35">
        <v>161.48500000000001</v>
      </c>
      <c r="AG14" s="35">
        <v>146.39500000000001</v>
      </c>
      <c r="AH14" s="35">
        <v>138.489</v>
      </c>
      <c r="AI14" s="35">
        <v>124.64400000000001</v>
      </c>
      <c r="AJ14" s="35">
        <v>119.33799999999999</v>
      </c>
      <c r="AK14" s="35">
        <v>119.91500000000001</v>
      </c>
      <c r="AL14" s="35">
        <v>124.77</v>
      </c>
      <c r="AM14" s="35">
        <v>127.32698151636731</v>
      </c>
      <c r="AN14" s="35">
        <v>129.95133749197066</v>
      </c>
      <c r="AO14" s="35">
        <v>132.00055351253775</v>
      </c>
      <c r="AP14" s="35">
        <v>134.43855533461198</v>
      </c>
      <c r="AQ14" s="35">
        <v>136.19225987927541</v>
      </c>
      <c r="AR14" s="35">
        <v>137.93345075514964</v>
      </c>
      <c r="AS14" s="35">
        <v>139.96488225217558</v>
      </c>
      <c r="AT14" s="35">
        <v>142.14216695069678</v>
      </c>
      <c r="AU14" s="35">
        <v>144.48273402875549</v>
      </c>
      <c r="AV14" s="35">
        <v>146.31569587029026</v>
      </c>
    </row>
    <row r="15" spans="1:48" x14ac:dyDescent="0.25">
      <c r="A15" s="1"/>
      <c r="B15" s="1" t="s">
        <v>94</v>
      </c>
      <c r="C15" s="47"/>
      <c r="D15" s="35">
        <v>0</v>
      </c>
      <c r="E15" s="35">
        <v>0</v>
      </c>
      <c r="F15" s="35">
        <v>0</v>
      </c>
      <c r="G15" s="35">
        <v>0</v>
      </c>
      <c r="H15" s="35">
        <v>0</v>
      </c>
      <c r="I15" s="35">
        <v>0</v>
      </c>
      <c r="J15" s="35">
        <v>0</v>
      </c>
      <c r="K15" s="35">
        <v>0</v>
      </c>
      <c r="L15" s="35">
        <v>123.01</v>
      </c>
      <c r="M15" s="35">
        <v>351.08100000000002</v>
      </c>
      <c r="N15" s="35">
        <v>401.93900000000002</v>
      </c>
      <c r="O15" s="35">
        <v>427.74099999999999</v>
      </c>
      <c r="P15" s="35">
        <v>79.760000000000005</v>
      </c>
      <c r="Q15" s="35">
        <v>232.79599999999999</v>
      </c>
      <c r="R15" s="35">
        <v>12.172000000000001</v>
      </c>
      <c r="S15" s="35">
        <v>302.57</v>
      </c>
      <c r="T15" s="35">
        <v>1.724</v>
      </c>
      <c r="U15" s="35">
        <v>32.594000000000001</v>
      </c>
      <c r="V15" s="35">
        <v>158.821</v>
      </c>
      <c r="W15" s="35">
        <v>25.742999999999999</v>
      </c>
      <c r="X15" s="35">
        <v>363.73</v>
      </c>
      <c r="Y15" s="35">
        <v>72.7</v>
      </c>
      <c r="Z15" s="35">
        <v>30.289000000000001</v>
      </c>
      <c r="AA15" s="35">
        <v>253.126</v>
      </c>
      <c r="AB15" s="35">
        <v>16.875</v>
      </c>
      <c r="AC15" s="35">
        <v>7.5449999999999999</v>
      </c>
      <c r="AD15" s="35">
        <v>1.744</v>
      </c>
      <c r="AE15" s="35">
        <v>57.457000000000001</v>
      </c>
      <c r="AF15" s="35">
        <v>25.782</v>
      </c>
      <c r="AG15" s="35">
        <v>36.476999999999997</v>
      </c>
      <c r="AH15" s="35">
        <v>992.81200000000001</v>
      </c>
      <c r="AI15" s="35">
        <v>1124.8499999999999</v>
      </c>
      <c r="AJ15" s="35">
        <v>1298.2940000000001</v>
      </c>
      <c r="AK15" s="35">
        <v>189.82599999999999</v>
      </c>
      <c r="AL15" s="35">
        <v>167.965</v>
      </c>
      <c r="AM15" s="35">
        <v>1536.3221017203959</v>
      </c>
      <c r="AN15" s="35">
        <v>502.01349647224487</v>
      </c>
      <c r="AO15" s="35">
        <v>192.34710295306644</v>
      </c>
      <c r="AP15" s="35">
        <v>192.34710295306644</v>
      </c>
      <c r="AQ15" s="35">
        <v>192.34710295306644</v>
      </c>
      <c r="AR15" s="35">
        <v>192.34710295306644</v>
      </c>
      <c r="AS15" s="35">
        <v>192.34710295306644</v>
      </c>
      <c r="AT15" s="35">
        <v>192.34710295306644</v>
      </c>
      <c r="AU15" s="35">
        <v>192.34710295306644</v>
      </c>
      <c r="AV15" s="35">
        <v>192.34710295306644</v>
      </c>
    </row>
    <row r="16" spans="1:48" x14ac:dyDescent="0.25">
      <c r="A16" s="1"/>
      <c r="B16" s="1" t="s">
        <v>95</v>
      </c>
      <c r="C16" s="47"/>
      <c r="D16" s="35">
        <v>0</v>
      </c>
      <c r="E16" s="35">
        <v>0</v>
      </c>
      <c r="F16" s="35">
        <v>0</v>
      </c>
      <c r="G16" s="35">
        <v>0</v>
      </c>
      <c r="H16" s="35">
        <v>0</v>
      </c>
      <c r="I16" s="35">
        <v>0</v>
      </c>
      <c r="J16" s="35">
        <v>0</v>
      </c>
      <c r="K16" s="35">
        <v>0</v>
      </c>
      <c r="L16" s="35">
        <v>0</v>
      </c>
      <c r="M16" s="35">
        <v>0</v>
      </c>
      <c r="N16" s="35">
        <v>0</v>
      </c>
      <c r="O16" s="35">
        <v>0</v>
      </c>
      <c r="P16" s="35">
        <v>0</v>
      </c>
      <c r="Q16" s="35">
        <v>0</v>
      </c>
      <c r="R16" s="35">
        <v>0</v>
      </c>
      <c r="S16" s="35">
        <v>0</v>
      </c>
      <c r="T16" s="35">
        <v>0</v>
      </c>
      <c r="U16" s="35">
        <v>0</v>
      </c>
      <c r="V16" s="35">
        <v>0</v>
      </c>
      <c r="W16" s="35">
        <v>0</v>
      </c>
      <c r="X16" s="35">
        <v>0</v>
      </c>
      <c r="Y16" s="35">
        <v>0</v>
      </c>
      <c r="Z16" s="35">
        <v>0</v>
      </c>
      <c r="AA16" s="35">
        <v>0</v>
      </c>
      <c r="AB16" s="35">
        <v>0</v>
      </c>
      <c r="AC16" s="35">
        <v>0</v>
      </c>
      <c r="AD16" s="35">
        <v>0</v>
      </c>
      <c r="AE16" s="35">
        <v>0</v>
      </c>
      <c r="AF16" s="35">
        <v>266.07400000000001</v>
      </c>
      <c r="AG16" s="35">
        <v>718.47699999999998</v>
      </c>
      <c r="AH16" s="35">
        <v>157.91800000000001</v>
      </c>
      <c r="AI16" s="35">
        <v>0.315</v>
      </c>
      <c r="AJ16" s="35">
        <v>0</v>
      </c>
      <c r="AK16" s="35">
        <v>0</v>
      </c>
      <c r="AL16" s="35">
        <v>0</v>
      </c>
      <c r="AM16" s="35">
        <v>0</v>
      </c>
      <c r="AN16" s="35">
        <v>0</v>
      </c>
      <c r="AO16" s="35">
        <v>0</v>
      </c>
      <c r="AP16" s="35">
        <v>0</v>
      </c>
      <c r="AQ16" s="35">
        <v>0</v>
      </c>
      <c r="AR16" s="35">
        <v>0</v>
      </c>
      <c r="AS16" s="35">
        <v>0</v>
      </c>
      <c r="AT16" s="35">
        <v>0</v>
      </c>
      <c r="AU16" s="35">
        <v>0</v>
      </c>
      <c r="AV16" s="35">
        <v>0</v>
      </c>
    </row>
    <row r="17" spans="1:48" x14ac:dyDescent="0.25">
      <c r="A17" s="1"/>
      <c r="B17" s="1" t="s">
        <v>96</v>
      </c>
      <c r="C17" s="47"/>
      <c r="D17" s="35">
        <v>424.30800000000005</v>
      </c>
      <c r="E17" s="35">
        <v>417.29299999999995</v>
      </c>
      <c r="F17" s="35">
        <v>333.20100000000002</v>
      </c>
      <c r="G17" s="35">
        <v>453.69199999999995</v>
      </c>
      <c r="H17" s="35">
        <v>342.55600000000004</v>
      </c>
      <c r="I17" s="35">
        <v>182.48799999999997</v>
      </c>
      <c r="J17" s="35">
        <v>247.20699999999997</v>
      </c>
      <c r="K17" s="35">
        <v>258.14699999999999</v>
      </c>
      <c r="L17" s="35">
        <v>269.22400000000005</v>
      </c>
      <c r="M17" s="35">
        <v>275.13300000000004</v>
      </c>
      <c r="N17" s="35">
        <v>255.77500000000003</v>
      </c>
      <c r="O17" s="35">
        <v>201.38400000000013</v>
      </c>
      <c r="P17" s="35">
        <v>180.53000000000003</v>
      </c>
      <c r="Q17" s="35">
        <v>290.56300000000005</v>
      </c>
      <c r="R17" s="35">
        <v>235.054</v>
      </c>
      <c r="S17" s="35">
        <v>268.69299999999993</v>
      </c>
      <c r="T17" s="35">
        <v>260.483</v>
      </c>
      <c r="U17" s="35">
        <v>222.05099999999996</v>
      </c>
      <c r="V17" s="35">
        <v>222.96799999999999</v>
      </c>
      <c r="W17" s="35">
        <v>211.13699999999997</v>
      </c>
      <c r="X17" s="35">
        <v>240.85699999999997</v>
      </c>
      <c r="Y17" s="35">
        <v>210.15400000000005</v>
      </c>
      <c r="Z17" s="35">
        <v>210.36500000000001</v>
      </c>
      <c r="AA17" s="35">
        <v>192.51299999999995</v>
      </c>
      <c r="AB17" s="35">
        <v>43.268999999999977</v>
      </c>
      <c r="AC17" s="35">
        <v>0.28099999999999348</v>
      </c>
      <c r="AD17" s="35">
        <v>-0.12899999999993406</v>
      </c>
      <c r="AE17" s="35">
        <v>-0.15900000000002734</v>
      </c>
      <c r="AF17" s="35">
        <v>-1.6999999999939064E-2</v>
      </c>
      <c r="AG17" s="35">
        <v>4.0000000000077307E-2</v>
      </c>
      <c r="AH17" s="35">
        <v>7.0000000000618456E-3</v>
      </c>
      <c r="AI17" s="35">
        <v>2.819411371035585E-13</v>
      </c>
      <c r="AJ17" s="35">
        <v>2.9999999997016857E-3</v>
      </c>
      <c r="AK17" s="35">
        <v>2.9999999999006377E-3</v>
      </c>
      <c r="AL17" s="35">
        <v>5.999999999943384E-3</v>
      </c>
      <c r="AM17" s="35">
        <v>3.9999999998485691E-3</v>
      </c>
      <c r="AN17" s="35">
        <v>4.3333333332308639E-3</v>
      </c>
      <c r="AO17" s="35">
        <v>4.7777777776742726E-3</v>
      </c>
      <c r="AP17" s="35">
        <v>4.3703703702512352E-3</v>
      </c>
      <c r="AQ17" s="35">
        <v>4.4938271603854572E-3</v>
      </c>
      <c r="AR17" s="35">
        <v>4.5473251027703214E-3</v>
      </c>
      <c r="AS17" s="35">
        <v>4.470507544469004E-3</v>
      </c>
      <c r="AT17" s="35">
        <v>4.5038866025415942E-3</v>
      </c>
      <c r="AU17" s="35">
        <v>4.5072397499269735E-3</v>
      </c>
      <c r="AV17" s="35">
        <v>4.4938779656458578E-3</v>
      </c>
    </row>
    <row r="18" spans="1:48" ht="15.75" thickBot="1" x14ac:dyDescent="0.3">
      <c r="A18" s="1"/>
      <c r="B18" s="27"/>
      <c r="C18" s="29"/>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row>
    <row r="19" spans="1:48" x14ac:dyDescent="0.25">
      <c r="A19" s="1"/>
      <c r="B19" s="1"/>
      <c r="C19" s="2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row>
    <row r="20" spans="1:48" x14ac:dyDescent="0.25">
      <c r="A20" s="1"/>
      <c r="B20" s="1"/>
      <c r="C20" s="2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row>
    <row r="21" spans="1:48" x14ac:dyDescent="0.25">
      <c r="A21" s="1"/>
      <c r="B21" s="15" t="str">
        <f>+TOC!A90&amp;" Government Programs"</f>
        <v>North Dakota Government Programs</v>
      </c>
      <c r="C21" s="16"/>
      <c r="D21" s="15">
        <v>1990</v>
      </c>
      <c r="E21" s="15">
        <v>1991</v>
      </c>
      <c r="F21" s="15">
        <v>1992</v>
      </c>
      <c r="G21" s="15">
        <v>1993</v>
      </c>
      <c r="H21" s="15">
        <v>1994</v>
      </c>
      <c r="I21" s="15">
        <v>1995</v>
      </c>
      <c r="J21" s="15">
        <v>1996</v>
      </c>
      <c r="K21" s="15">
        <v>1997</v>
      </c>
      <c r="L21" s="15">
        <v>1998</v>
      </c>
      <c r="M21" s="15">
        <v>1999</v>
      </c>
      <c r="N21" s="15">
        <v>2000</v>
      </c>
      <c r="O21" s="15">
        <v>2001</v>
      </c>
      <c r="P21" s="15">
        <v>2002</v>
      </c>
      <c r="Q21" s="15">
        <v>2003</v>
      </c>
      <c r="R21" s="15">
        <v>2004</v>
      </c>
      <c r="S21" s="15">
        <v>2005</v>
      </c>
      <c r="T21" s="15">
        <v>2006</v>
      </c>
      <c r="U21" s="15">
        <v>2007</v>
      </c>
      <c r="V21" s="15">
        <v>2008</v>
      </c>
      <c r="W21" s="15">
        <v>2009</v>
      </c>
      <c r="X21" s="15">
        <v>2010</v>
      </c>
      <c r="Y21" s="15">
        <v>2011</v>
      </c>
      <c r="Z21" s="15">
        <v>2012</v>
      </c>
      <c r="AA21" s="15">
        <v>2013</v>
      </c>
      <c r="AB21" s="15">
        <v>2014</v>
      </c>
      <c r="AC21" s="15">
        <v>2015</v>
      </c>
      <c r="AD21" s="15">
        <v>2016</v>
      </c>
      <c r="AE21" s="15">
        <v>2017</v>
      </c>
      <c r="AF21" s="15">
        <v>2018</v>
      </c>
      <c r="AG21" s="15">
        <v>2019</v>
      </c>
      <c r="AH21" s="15">
        <v>2020</v>
      </c>
      <c r="AI21" s="15">
        <v>2021</v>
      </c>
      <c r="AJ21" s="15">
        <v>2022</v>
      </c>
      <c r="AK21" s="15">
        <v>2023</v>
      </c>
      <c r="AL21" s="15">
        <v>2024</v>
      </c>
      <c r="AM21" s="15">
        <v>2025</v>
      </c>
      <c r="AN21" s="15">
        <v>2026</v>
      </c>
      <c r="AO21" s="15">
        <v>2027</v>
      </c>
      <c r="AP21" s="15">
        <v>2028</v>
      </c>
      <c r="AQ21" s="15">
        <v>2029</v>
      </c>
      <c r="AR21" s="15">
        <v>2030</v>
      </c>
      <c r="AS21" s="15">
        <v>2031</v>
      </c>
      <c r="AT21" s="15">
        <v>2032</v>
      </c>
      <c r="AU21" s="15">
        <v>2033</v>
      </c>
      <c r="AV21" s="15">
        <v>2034</v>
      </c>
    </row>
    <row r="22" spans="1:48" ht="15.75" thickBot="1" x14ac:dyDescent="0.3">
      <c r="A22" s="1"/>
      <c r="B22" s="19"/>
      <c r="C22" s="20" t="s">
        <v>7</v>
      </c>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row>
    <row r="23" spans="1:48" x14ac:dyDescent="0.25">
      <c r="A23" s="1"/>
      <c r="B23" s="1"/>
      <c r="C23" s="21"/>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row>
    <row r="24" spans="1:48" x14ac:dyDescent="0.25">
      <c r="A24" s="1"/>
      <c r="B24" s="22" t="s">
        <v>222</v>
      </c>
      <c r="C24" s="21"/>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row>
    <row r="25" spans="1:48" x14ac:dyDescent="0.25">
      <c r="A25" s="1"/>
      <c r="B25" s="23" t="s">
        <v>215</v>
      </c>
      <c r="C25" s="21" t="s">
        <v>10</v>
      </c>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v>1216.1353200000003</v>
      </c>
      <c r="AH25" s="35">
        <v>1216.1353200000003</v>
      </c>
      <c r="AI25" s="35">
        <v>1223.4736199999998</v>
      </c>
      <c r="AJ25" s="35">
        <v>1223.4736199999998</v>
      </c>
      <c r="AK25" s="35">
        <v>1223.4736199999998</v>
      </c>
      <c r="AL25" s="35">
        <v>1223.4489252147846</v>
      </c>
      <c r="AM25" s="35">
        <v>1223.223360657058</v>
      </c>
      <c r="AN25" s="35">
        <v>1310.741082124518</v>
      </c>
      <c r="AO25" s="35">
        <v>1308.7641194788052</v>
      </c>
      <c r="AP25" s="35">
        <v>1308.6631799970373</v>
      </c>
      <c r="AQ25" s="35">
        <v>1309.0472260173087</v>
      </c>
      <c r="AR25" s="35">
        <v>1309.0886897282553</v>
      </c>
      <c r="AS25" s="35">
        <v>1309.3479813920214</v>
      </c>
      <c r="AT25" s="35">
        <v>1309.449984576419</v>
      </c>
      <c r="AU25" s="35">
        <v>1309.679949212667</v>
      </c>
      <c r="AV25" s="35">
        <v>1309.9746907119866</v>
      </c>
    </row>
    <row r="26" spans="1:48" x14ac:dyDescent="0.25">
      <c r="A26" s="1"/>
      <c r="B26" s="23" t="s">
        <v>216</v>
      </c>
      <c r="C26" s="21" t="s">
        <v>10</v>
      </c>
      <c r="D26" s="32"/>
      <c r="E26" s="32"/>
      <c r="F26" s="32"/>
      <c r="G26" s="32"/>
      <c r="H26" s="32"/>
      <c r="I26" s="32"/>
      <c r="J26" s="32"/>
      <c r="K26" s="32"/>
      <c r="L26" s="32"/>
      <c r="M26" s="32"/>
      <c r="N26" s="32"/>
      <c r="O26" s="32"/>
      <c r="P26" s="32"/>
      <c r="Q26" s="32"/>
      <c r="R26" s="32"/>
      <c r="S26" s="32"/>
      <c r="T26" s="32"/>
      <c r="U26" s="32"/>
      <c r="V26" s="32"/>
      <c r="W26" s="32"/>
      <c r="X26" s="32"/>
      <c r="Y26" s="32"/>
      <c r="Z26" s="32"/>
      <c r="AA26" s="32"/>
      <c r="AB26" s="32">
        <v>907.08896800554498</v>
      </c>
      <c r="AC26" s="32">
        <v>1029.9139450740288</v>
      </c>
      <c r="AD26" s="32">
        <v>1041.6543950567814</v>
      </c>
      <c r="AE26" s="32">
        <v>992.88576937878508</v>
      </c>
      <c r="AF26" s="32">
        <v>1065.4157835884273</v>
      </c>
      <c r="AG26" s="32">
        <v>1172.98705</v>
      </c>
      <c r="AH26" s="32">
        <v>1175.9234100000001</v>
      </c>
      <c r="AI26" s="32">
        <v>1183.4531500000001</v>
      </c>
      <c r="AJ26" s="32">
        <v>1183.4235100000001</v>
      </c>
      <c r="AK26" s="32">
        <v>1178.3209999999999</v>
      </c>
      <c r="AL26" s="32">
        <v>1199.5961200000004</v>
      </c>
      <c r="AM26" s="32">
        <v>1188.8443399999999</v>
      </c>
      <c r="AN26" s="32">
        <v>1287.1658178154873</v>
      </c>
      <c r="AO26" s="32">
        <v>1285.2244132350077</v>
      </c>
      <c r="AP26" s="32">
        <v>1285.1252892719524</v>
      </c>
      <c r="AQ26" s="32">
        <v>1285.5024277598679</v>
      </c>
      <c r="AR26" s="32">
        <v>1285.5431456958038</v>
      </c>
      <c r="AS26" s="32">
        <v>1285.797773685264</v>
      </c>
      <c r="AT26" s="32">
        <v>1285.89794221897</v>
      </c>
      <c r="AU26" s="32">
        <v>1286.1237706629868</v>
      </c>
      <c r="AV26" s="32">
        <v>1286.4132108798149</v>
      </c>
    </row>
    <row r="27" spans="1:48" x14ac:dyDescent="0.25">
      <c r="A27" s="1"/>
      <c r="B27" s="23" t="s">
        <v>217</v>
      </c>
      <c r="C27" s="21" t="s">
        <v>192</v>
      </c>
      <c r="D27" s="38"/>
      <c r="E27" s="38"/>
      <c r="F27" s="38"/>
      <c r="G27" s="38"/>
      <c r="H27" s="38"/>
      <c r="I27" s="38"/>
      <c r="J27" s="38"/>
      <c r="K27" s="38"/>
      <c r="L27" s="38"/>
      <c r="M27" s="38"/>
      <c r="N27" s="38"/>
      <c r="O27" s="38"/>
      <c r="P27" s="38"/>
      <c r="Q27" s="38"/>
      <c r="R27" s="38"/>
      <c r="S27" s="38"/>
      <c r="T27" s="38"/>
      <c r="U27" s="38"/>
      <c r="V27" s="38"/>
      <c r="W27" s="38"/>
      <c r="X27" s="38"/>
      <c r="Y27" s="38"/>
      <c r="Z27" s="38"/>
      <c r="AA27" s="38"/>
      <c r="AB27" s="38">
        <v>0.8063073400136691</v>
      </c>
      <c r="AC27" s="38">
        <v>0.8063073400136691</v>
      </c>
      <c r="AD27" s="38">
        <v>0.8063073400136691</v>
      </c>
      <c r="AE27" s="38">
        <v>0.8063073400136691</v>
      </c>
      <c r="AF27" s="38">
        <v>0.8117302108636586</v>
      </c>
      <c r="AG27" s="38">
        <v>0.93236938909094447</v>
      </c>
      <c r="AH27" s="38">
        <v>0.93215329180794515</v>
      </c>
      <c r="AI27" s="38">
        <v>0.85557760488456702</v>
      </c>
      <c r="AJ27" s="38">
        <v>0.55369103514723883</v>
      </c>
      <c r="AK27" s="38">
        <v>0.48548706167504446</v>
      </c>
      <c r="AL27" s="38">
        <v>0.5247156567495399</v>
      </c>
      <c r="AM27" s="38">
        <v>0.24333644049649103</v>
      </c>
      <c r="AN27" s="38">
        <v>0.38935756470130839</v>
      </c>
      <c r="AO27" s="38">
        <v>0.30339753351054616</v>
      </c>
      <c r="AP27" s="38">
        <v>0.23241008403954164</v>
      </c>
      <c r="AQ27" s="38">
        <v>0.34073638155838942</v>
      </c>
      <c r="AR27" s="38">
        <v>0.46271493787012202</v>
      </c>
      <c r="AS27" s="38">
        <v>0.49633231480603485</v>
      </c>
      <c r="AT27" s="38">
        <v>0.51013766985582665</v>
      </c>
      <c r="AU27" s="38">
        <v>0.53412170118547408</v>
      </c>
      <c r="AV27" s="38">
        <v>0.58700167428367656</v>
      </c>
    </row>
    <row r="28" spans="1:48" x14ac:dyDescent="0.25">
      <c r="A28" s="1"/>
      <c r="B28" s="23" t="s">
        <v>218</v>
      </c>
      <c r="C28" s="21" t="s">
        <v>219</v>
      </c>
      <c r="D28" s="34"/>
      <c r="E28" s="34"/>
      <c r="F28" s="34"/>
      <c r="G28" s="34"/>
      <c r="H28" s="34"/>
      <c r="I28" s="34"/>
      <c r="J28" s="34"/>
      <c r="K28" s="34"/>
      <c r="L28" s="34"/>
      <c r="M28" s="34"/>
      <c r="N28" s="34"/>
      <c r="O28" s="34"/>
      <c r="P28" s="34"/>
      <c r="Q28" s="34"/>
      <c r="R28" s="34"/>
      <c r="S28" s="34"/>
      <c r="T28" s="34"/>
      <c r="U28" s="34"/>
      <c r="V28" s="34"/>
      <c r="W28" s="34"/>
      <c r="X28" s="34"/>
      <c r="Y28" s="34"/>
      <c r="Z28" s="34"/>
      <c r="AA28" s="34"/>
      <c r="AB28" s="34">
        <v>0</v>
      </c>
      <c r="AC28" s="34">
        <v>0</v>
      </c>
      <c r="AD28" s="34">
        <v>0</v>
      </c>
      <c r="AE28" s="34">
        <v>18.118636458161941</v>
      </c>
      <c r="AF28" s="34">
        <v>12.527812924402852</v>
      </c>
      <c r="AG28" s="34">
        <v>10.988435392359243</v>
      </c>
      <c r="AH28" s="34">
        <v>8.7268937300478058</v>
      </c>
      <c r="AI28" s="34">
        <v>0</v>
      </c>
      <c r="AJ28" s="34">
        <v>0</v>
      </c>
      <c r="AK28" s="34">
        <v>0</v>
      </c>
      <c r="AL28" s="34">
        <v>4.0939515585429806E-4</v>
      </c>
      <c r="AM28" s="34">
        <v>5.1352271490519126</v>
      </c>
      <c r="AN28" s="34">
        <v>9.3160521274131103</v>
      </c>
      <c r="AO28" s="34">
        <v>6.2910268556799194</v>
      </c>
      <c r="AP28" s="34">
        <v>5.0403839340701939</v>
      </c>
      <c r="AQ28" s="34">
        <v>6.2926622443611269</v>
      </c>
      <c r="AR28" s="34">
        <v>8.9749090463833312</v>
      </c>
      <c r="AS28" s="34">
        <v>10.159816864286597</v>
      </c>
      <c r="AT28" s="34">
        <v>10.761046747544924</v>
      </c>
      <c r="AU28" s="34">
        <v>11.713443542742136</v>
      </c>
      <c r="AV28" s="34">
        <v>13.557664943044516</v>
      </c>
    </row>
    <row r="29" spans="1:48" x14ac:dyDescent="0.25">
      <c r="A29" s="1"/>
      <c r="B29" s="23" t="s">
        <v>220</v>
      </c>
      <c r="C29" s="21" t="s">
        <v>192</v>
      </c>
      <c r="D29" s="38"/>
      <c r="E29" s="38"/>
      <c r="F29" s="38"/>
      <c r="G29" s="38"/>
      <c r="H29" s="38"/>
      <c r="I29" s="38"/>
      <c r="J29" s="38"/>
      <c r="K29" s="38"/>
      <c r="L29" s="38"/>
      <c r="M29" s="38"/>
      <c r="N29" s="38"/>
      <c r="O29" s="38"/>
      <c r="P29" s="38"/>
      <c r="Q29" s="38"/>
      <c r="R29" s="38"/>
      <c r="S29" s="38"/>
      <c r="T29" s="38"/>
      <c r="U29" s="38"/>
      <c r="V29" s="38"/>
      <c r="W29" s="38"/>
      <c r="X29" s="38"/>
      <c r="Y29" s="38"/>
      <c r="Z29" s="38"/>
      <c r="AA29" s="38"/>
      <c r="AB29" s="38">
        <v>0.19369265998633092</v>
      </c>
      <c r="AC29" s="38">
        <v>0.19369265998633092</v>
      </c>
      <c r="AD29" s="38">
        <v>0.19369265998633092</v>
      </c>
      <c r="AE29" s="38">
        <v>0.19369265998633092</v>
      </c>
      <c r="AF29" s="38">
        <v>0.18826978913634135</v>
      </c>
      <c r="AG29" s="38">
        <v>6.3713854219681745E-2</v>
      </c>
      <c r="AH29" s="38">
        <v>6.3936318452258847E-2</v>
      </c>
      <c r="AI29" s="38">
        <v>0.13743648878254247</v>
      </c>
      <c r="AJ29" s="38">
        <v>0.42391550040716164</v>
      </c>
      <c r="AK29" s="38">
        <v>0.50438588773347848</v>
      </c>
      <c r="AL29" s="38">
        <v>0.47027092452082947</v>
      </c>
      <c r="AM29" s="38">
        <v>0.75073754399167192</v>
      </c>
      <c r="AN29" s="38">
        <v>0.60471642120979141</v>
      </c>
      <c r="AO29" s="38">
        <v>0.69067645334657191</v>
      </c>
      <c r="AP29" s="38">
        <v>0.76166390069258583</v>
      </c>
      <c r="AQ29" s="38">
        <v>0.65333760275676678</v>
      </c>
      <c r="AR29" s="38">
        <v>0.53135904757375341</v>
      </c>
      <c r="AS29" s="38">
        <v>0.49774166718561075</v>
      </c>
      <c r="AT29" s="38">
        <v>0.48393631267509374</v>
      </c>
      <c r="AU29" s="38">
        <v>0.45995228120043469</v>
      </c>
      <c r="AV29" s="38">
        <v>0.40707230804538519</v>
      </c>
    </row>
    <row r="30" spans="1:48" x14ac:dyDescent="0.25">
      <c r="A30" s="1"/>
      <c r="B30" s="23" t="s">
        <v>221</v>
      </c>
      <c r="C30" s="21" t="s">
        <v>219</v>
      </c>
      <c r="D30" s="34"/>
      <c r="E30" s="34"/>
      <c r="F30" s="34"/>
      <c r="G30" s="34"/>
      <c r="H30" s="34"/>
      <c r="I30" s="34"/>
      <c r="J30" s="34"/>
      <c r="K30" s="34"/>
      <c r="L30" s="34"/>
      <c r="M30" s="34"/>
      <c r="N30" s="34"/>
      <c r="O30" s="34"/>
      <c r="P30" s="34"/>
      <c r="Q30" s="34"/>
      <c r="R30" s="34"/>
      <c r="S30" s="34"/>
      <c r="T30" s="34"/>
      <c r="U30" s="34"/>
      <c r="V30" s="34"/>
      <c r="W30" s="34"/>
      <c r="X30" s="34"/>
      <c r="Y30" s="34"/>
      <c r="Z30" s="34"/>
      <c r="AA30" s="34"/>
      <c r="AB30" s="34">
        <v>1.0231061468670897</v>
      </c>
      <c r="AC30" s="34">
        <v>0.25649794049700081</v>
      </c>
      <c r="AD30" s="34">
        <v>1.7973098646498633</v>
      </c>
      <c r="AE30" s="34">
        <v>4.588982215119211</v>
      </c>
      <c r="AF30" s="34">
        <v>1.2367106342103087</v>
      </c>
      <c r="AG30" s="34">
        <v>0.95718603134860147</v>
      </c>
      <c r="AH30" s="34">
        <v>0.73469834728596439</v>
      </c>
      <c r="AI30" s="34">
        <v>2.7561884484504025</v>
      </c>
      <c r="AJ30" s="34">
        <v>7.9303648998748863E-4</v>
      </c>
      <c r="AK30" s="34">
        <v>3.3205634078270923E-3</v>
      </c>
      <c r="AL30" s="34">
        <v>0.2923010498092159</v>
      </c>
      <c r="AM30" s="34">
        <v>9.6233853949888761</v>
      </c>
      <c r="AN30" s="34">
        <v>10.596426073688729</v>
      </c>
      <c r="AO30" s="34">
        <v>10.774986335604423</v>
      </c>
      <c r="AP30" s="34">
        <v>12.885806142657286</v>
      </c>
      <c r="AQ30" s="34">
        <v>7.3968805759108491</v>
      </c>
      <c r="AR30" s="34">
        <v>5.3487213252526438</v>
      </c>
      <c r="AS30" s="34">
        <v>5.2071592661756032</v>
      </c>
      <c r="AT30" s="34">
        <v>5.2190022091271588</v>
      </c>
      <c r="AU30" s="34">
        <v>5.0508145139078744</v>
      </c>
      <c r="AV30" s="34">
        <v>4.4625943364661032</v>
      </c>
    </row>
    <row r="31" spans="1:48" x14ac:dyDescent="0.25">
      <c r="A31" s="1"/>
      <c r="B31" s="22"/>
      <c r="C31" s="21"/>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row>
    <row r="32" spans="1:48" x14ac:dyDescent="0.25">
      <c r="A32" s="1"/>
      <c r="B32" s="22" t="s">
        <v>223</v>
      </c>
      <c r="C32" s="21"/>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row>
    <row r="33" spans="1:48" x14ac:dyDescent="0.25">
      <c r="A33" s="1"/>
      <c r="B33" s="23" t="s">
        <v>215</v>
      </c>
      <c r="C33" s="21" t="s">
        <v>10</v>
      </c>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v>1345.0700200000003</v>
      </c>
      <c r="AH33" s="35">
        <v>1345.0700200000003</v>
      </c>
      <c r="AI33" s="35">
        <v>1346.2235100000003</v>
      </c>
      <c r="AJ33" s="35">
        <v>1346.2235100000003</v>
      </c>
      <c r="AK33" s="35">
        <v>1346.2235100000003</v>
      </c>
      <c r="AL33" s="35">
        <v>1345.0783555712769</v>
      </c>
      <c r="AM33" s="35">
        <v>1345.0783555712769</v>
      </c>
      <c r="AN33" s="35">
        <v>1519.4508680905274</v>
      </c>
      <c r="AO33" s="35">
        <v>1518.305713661804</v>
      </c>
      <c r="AP33" s="35">
        <v>1518.305713661804</v>
      </c>
      <c r="AQ33" s="35">
        <v>1518.305713661804</v>
      </c>
      <c r="AR33" s="35">
        <v>1518.305713661804</v>
      </c>
      <c r="AS33" s="35">
        <v>1518.305713661804</v>
      </c>
      <c r="AT33" s="35">
        <v>1518.305713661804</v>
      </c>
      <c r="AU33" s="35">
        <v>1518.305713661804</v>
      </c>
      <c r="AV33" s="35">
        <v>1518.305713661804</v>
      </c>
    </row>
    <row r="34" spans="1:48" x14ac:dyDescent="0.25">
      <c r="A34" s="1"/>
      <c r="B34" s="23" t="s">
        <v>216</v>
      </c>
      <c r="C34" s="21" t="s">
        <v>10</v>
      </c>
      <c r="D34" s="32"/>
      <c r="E34" s="32"/>
      <c r="F34" s="32"/>
      <c r="G34" s="32"/>
      <c r="H34" s="32"/>
      <c r="I34" s="32"/>
      <c r="J34" s="32"/>
      <c r="K34" s="32"/>
      <c r="L34" s="32"/>
      <c r="M34" s="32"/>
      <c r="N34" s="32"/>
      <c r="O34" s="32"/>
      <c r="P34" s="32"/>
      <c r="Q34" s="32"/>
      <c r="R34" s="32"/>
      <c r="S34" s="32"/>
      <c r="T34" s="32"/>
      <c r="U34" s="32"/>
      <c r="V34" s="32"/>
      <c r="W34" s="32"/>
      <c r="X34" s="32"/>
      <c r="Y34" s="32"/>
      <c r="Z34" s="32"/>
      <c r="AA34" s="32"/>
      <c r="AB34" s="32">
        <v>1326.7807407653515</v>
      </c>
      <c r="AC34" s="32">
        <v>1328.6802822523614</v>
      </c>
      <c r="AD34" s="32">
        <v>1323.8737806511481</v>
      </c>
      <c r="AE34" s="32">
        <v>1326.4449345562871</v>
      </c>
      <c r="AF34" s="32">
        <v>1326.3223758064833</v>
      </c>
      <c r="AG34" s="32">
        <v>1337.4774000000004</v>
      </c>
      <c r="AH34" s="32">
        <v>1335.9628400000006</v>
      </c>
      <c r="AI34" s="32">
        <v>1336.3780600000002</v>
      </c>
      <c r="AJ34" s="32">
        <v>1332.2544400000002</v>
      </c>
      <c r="AK34" s="32">
        <v>1316.6485900000005</v>
      </c>
      <c r="AL34" s="32">
        <v>1328.41083</v>
      </c>
      <c r="AM34" s="32">
        <v>1319.6508599999997</v>
      </c>
      <c r="AN34" s="32">
        <v>1506.4178004326291</v>
      </c>
      <c r="AO34" s="32">
        <v>1505.2824685493144</v>
      </c>
      <c r="AP34" s="32">
        <v>1505.2824685493144</v>
      </c>
      <c r="AQ34" s="32">
        <v>1505.2824685493144</v>
      </c>
      <c r="AR34" s="32">
        <v>1505.2824685493144</v>
      </c>
      <c r="AS34" s="32">
        <v>1505.2824685493144</v>
      </c>
      <c r="AT34" s="32">
        <v>1505.2824685493144</v>
      </c>
      <c r="AU34" s="32">
        <v>1505.2824685493144</v>
      </c>
      <c r="AV34" s="32">
        <v>1505.2824685493144</v>
      </c>
    </row>
    <row r="35" spans="1:48" x14ac:dyDescent="0.25">
      <c r="A35" s="1"/>
      <c r="B35" s="23" t="s">
        <v>217</v>
      </c>
      <c r="C35" s="21" t="s">
        <v>192</v>
      </c>
      <c r="D35" s="38"/>
      <c r="E35" s="38"/>
      <c r="F35" s="38"/>
      <c r="G35" s="38"/>
      <c r="H35" s="38"/>
      <c r="I35" s="38"/>
      <c r="J35" s="38"/>
      <c r="K35" s="38"/>
      <c r="L35" s="38"/>
      <c r="M35" s="38"/>
      <c r="N35" s="38"/>
      <c r="O35" s="38"/>
      <c r="P35" s="38"/>
      <c r="Q35" s="38"/>
      <c r="R35" s="38"/>
      <c r="S35" s="38"/>
      <c r="T35" s="38"/>
      <c r="U35" s="38"/>
      <c r="V35" s="38"/>
      <c r="W35" s="38"/>
      <c r="X35" s="38"/>
      <c r="Y35" s="38"/>
      <c r="Z35" s="38"/>
      <c r="AA35" s="38"/>
      <c r="AB35" s="38">
        <v>0.98526246780504456</v>
      </c>
      <c r="AC35" s="38">
        <v>0.98526246780504456</v>
      </c>
      <c r="AD35" s="38">
        <v>0.98526246780504456</v>
      </c>
      <c r="AE35" s="38">
        <v>0.98526246780504456</v>
      </c>
      <c r="AF35" s="38">
        <v>0.98614683517626056</v>
      </c>
      <c r="AG35" s="38">
        <v>0.99491177288233068</v>
      </c>
      <c r="AH35" s="38">
        <v>0.99477834090870554</v>
      </c>
      <c r="AI35" s="38">
        <v>0.92774939355090535</v>
      </c>
      <c r="AJ35" s="38">
        <v>0.76350601017021125</v>
      </c>
      <c r="AK35" s="38">
        <v>0.72377737479671767</v>
      </c>
      <c r="AL35" s="38">
        <v>0.59986891916636964</v>
      </c>
      <c r="AM35" s="38">
        <v>0.29892432305920685</v>
      </c>
      <c r="AN35" s="38">
        <v>0.94163700376810189</v>
      </c>
      <c r="AO35" s="38">
        <v>0.94001846823115875</v>
      </c>
      <c r="AP35" s="38">
        <v>0.97948032200988389</v>
      </c>
      <c r="AQ35" s="38">
        <v>0.98100683149011714</v>
      </c>
      <c r="AR35" s="38">
        <v>0.98307000476787987</v>
      </c>
      <c r="AS35" s="38">
        <v>0.98757050293298443</v>
      </c>
      <c r="AT35" s="38">
        <v>0.99060483101587749</v>
      </c>
      <c r="AU35" s="38">
        <v>0.99334473094314335</v>
      </c>
      <c r="AV35" s="38">
        <v>0.99550907560383572</v>
      </c>
    </row>
    <row r="36" spans="1:48" x14ac:dyDescent="0.25">
      <c r="A36" s="1"/>
      <c r="B36" s="23" t="s">
        <v>218</v>
      </c>
      <c r="C36" s="21" t="s">
        <v>219</v>
      </c>
      <c r="D36" s="34"/>
      <c r="E36" s="34"/>
      <c r="F36" s="34"/>
      <c r="G36" s="34"/>
      <c r="H36" s="34"/>
      <c r="I36" s="34"/>
      <c r="J36" s="34"/>
      <c r="K36" s="34"/>
      <c r="L36" s="34"/>
      <c r="M36" s="34"/>
      <c r="N36" s="34"/>
      <c r="O36" s="34"/>
      <c r="P36" s="34"/>
      <c r="Q36" s="34"/>
      <c r="R36" s="34"/>
      <c r="S36" s="34"/>
      <c r="T36" s="34"/>
      <c r="U36" s="34"/>
      <c r="V36" s="34"/>
      <c r="W36" s="34"/>
      <c r="X36" s="34"/>
      <c r="Y36" s="34"/>
      <c r="Z36" s="34"/>
      <c r="AA36" s="34"/>
      <c r="AB36" s="34">
        <v>41.689184797256011</v>
      </c>
      <c r="AC36" s="34">
        <v>58.537293155914028</v>
      </c>
      <c r="AD36" s="34">
        <v>45.671954000768075</v>
      </c>
      <c r="AE36" s="34">
        <v>34.093148761136739</v>
      </c>
      <c r="AF36" s="34">
        <v>56.001066915365939</v>
      </c>
      <c r="AG36" s="34">
        <v>69.280081333933126</v>
      </c>
      <c r="AH36" s="34">
        <v>24.963446246746436</v>
      </c>
      <c r="AI36" s="34">
        <v>0</v>
      </c>
      <c r="AJ36" s="34">
        <v>0</v>
      </c>
      <c r="AK36" s="34">
        <v>0</v>
      </c>
      <c r="AL36" s="34">
        <v>2.4083682807085678</v>
      </c>
      <c r="AM36" s="34">
        <v>11.318936518725245</v>
      </c>
      <c r="AN36" s="34">
        <v>36.989859453344415</v>
      </c>
      <c r="AO36" s="34">
        <v>34.861087576832325</v>
      </c>
      <c r="AP36" s="34">
        <v>35.634890454646978</v>
      </c>
      <c r="AQ36" s="34">
        <v>38.972994496846411</v>
      </c>
      <c r="AR36" s="34">
        <v>41.523504146705868</v>
      </c>
      <c r="AS36" s="34">
        <v>44.361356620230488</v>
      </c>
      <c r="AT36" s="34">
        <v>48.327663810040484</v>
      </c>
      <c r="AU36" s="34">
        <v>52.294761120977959</v>
      </c>
      <c r="AV36" s="34">
        <v>57.705054356330415</v>
      </c>
    </row>
    <row r="37" spans="1:48" x14ac:dyDescent="0.25">
      <c r="A37" s="1"/>
      <c r="B37" s="23" t="s">
        <v>220</v>
      </c>
      <c r="C37" s="21" t="s">
        <v>192</v>
      </c>
      <c r="D37" s="38"/>
      <c r="E37" s="38"/>
      <c r="F37" s="38"/>
      <c r="G37" s="38"/>
      <c r="H37" s="38"/>
      <c r="I37" s="38"/>
      <c r="J37" s="38"/>
      <c r="K37" s="38"/>
      <c r="L37" s="38"/>
      <c r="M37" s="38"/>
      <c r="N37" s="38"/>
      <c r="O37" s="38"/>
      <c r="P37" s="38"/>
      <c r="Q37" s="38"/>
      <c r="R37" s="38"/>
      <c r="S37" s="38"/>
      <c r="T37" s="38"/>
      <c r="U37" s="38"/>
      <c r="V37" s="38"/>
      <c r="W37" s="38"/>
      <c r="X37" s="38"/>
      <c r="Y37" s="38"/>
      <c r="Z37" s="38"/>
      <c r="AA37" s="38"/>
      <c r="AB37" s="38">
        <v>1.4737532194955393E-2</v>
      </c>
      <c r="AC37" s="38">
        <v>1.4737532194955393E-2</v>
      </c>
      <c r="AD37" s="38">
        <v>1.4737532194955393E-2</v>
      </c>
      <c r="AE37" s="38">
        <v>1.4737532194955393E-2</v>
      </c>
      <c r="AF37" s="38">
        <v>1.3853164823739383E-2</v>
      </c>
      <c r="AG37" s="38">
        <v>4.866878452705968E-3</v>
      </c>
      <c r="AH37" s="38">
        <v>4.9993156506228627E-3</v>
      </c>
      <c r="AI37" s="38">
        <v>7.1712201895208341E-2</v>
      </c>
      <c r="AJ37" s="38">
        <v>0.23527433366833267</v>
      </c>
      <c r="AK37" s="38">
        <v>0.27254247847559671</v>
      </c>
      <c r="AL37" s="38">
        <v>0.39878897999047463</v>
      </c>
      <c r="AM37" s="38">
        <v>0.69962669520027465</v>
      </c>
      <c r="AN37" s="38">
        <v>5.6914012153689353E-2</v>
      </c>
      <c r="AO37" s="38">
        <v>5.853254792615175E-2</v>
      </c>
      <c r="AP37" s="38">
        <v>1.907069562452126E-2</v>
      </c>
      <c r="AQ37" s="38">
        <v>1.7544186158827756E-2</v>
      </c>
      <c r="AR37" s="38">
        <v>1.5481013160441681E-2</v>
      </c>
      <c r="AS37" s="38">
        <v>1.0980515077654428E-2</v>
      </c>
      <c r="AT37" s="38">
        <v>7.9461870794094707E-3</v>
      </c>
      <c r="AU37" s="38">
        <v>5.2062872367733297E-3</v>
      </c>
      <c r="AV37" s="38">
        <v>3.0419425955575939E-3</v>
      </c>
    </row>
    <row r="38" spans="1:48" x14ac:dyDescent="0.25">
      <c r="A38" s="1"/>
      <c r="B38" s="23" t="s">
        <v>221</v>
      </c>
      <c r="C38" s="21" t="s">
        <v>219</v>
      </c>
      <c r="D38" s="34"/>
      <c r="E38" s="34"/>
      <c r="F38" s="34"/>
      <c r="G38" s="34"/>
      <c r="H38" s="34"/>
      <c r="I38" s="34"/>
      <c r="J38" s="34"/>
      <c r="K38" s="34"/>
      <c r="L38" s="34"/>
      <c r="M38" s="34"/>
      <c r="N38" s="34"/>
      <c r="O38" s="34"/>
      <c r="P38" s="34"/>
      <c r="Q38" s="34"/>
      <c r="R38" s="34"/>
      <c r="S38" s="34"/>
      <c r="T38" s="34"/>
      <c r="U38" s="34"/>
      <c r="V38" s="34"/>
      <c r="W38" s="34"/>
      <c r="X38" s="34"/>
      <c r="Y38" s="34"/>
      <c r="Z38" s="34"/>
      <c r="AA38" s="34"/>
      <c r="AB38" s="34">
        <v>0.32511834308190579</v>
      </c>
      <c r="AC38" s="34">
        <v>0.39937431904892029</v>
      </c>
      <c r="AD38" s="34">
        <v>0.32951602190453594</v>
      </c>
      <c r="AE38" s="34">
        <v>0.30087495444450868</v>
      </c>
      <c r="AF38" s="34">
        <v>0.16416302645481953</v>
      </c>
      <c r="AG38" s="34">
        <v>0.13053911897936729</v>
      </c>
      <c r="AH38" s="34">
        <v>3.1506832728027005E-2</v>
      </c>
      <c r="AI38" s="34">
        <v>0.20002269189311556</v>
      </c>
      <c r="AJ38" s="34">
        <v>4.3636493296912549E-2</v>
      </c>
      <c r="AK38" s="34">
        <v>0.28491787462800738</v>
      </c>
      <c r="AL38" s="34">
        <v>5.9840736344815557</v>
      </c>
      <c r="AM38" s="34">
        <v>10.95741611620652</v>
      </c>
      <c r="AN38" s="34">
        <v>1.3156680810457686</v>
      </c>
      <c r="AO38" s="34">
        <v>1.3223081887238846</v>
      </c>
      <c r="AP38" s="34">
        <v>0.32782485959237684</v>
      </c>
      <c r="AQ38" s="34">
        <v>0.32789954418957101</v>
      </c>
      <c r="AR38" s="34">
        <v>0.32216702451127549</v>
      </c>
      <c r="AS38" s="34">
        <v>0.24884639111631579</v>
      </c>
      <c r="AT38" s="34">
        <v>0.2006649243691872</v>
      </c>
      <c r="AU38" s="34">
        <v>0.14932091348717216</v>
      </c>
      <c r="AV38" s="34">
        <v>0.10573136040858837</v>
      </c>
    </row>
    <row r="39" spans="1:48" x14ac:dyDescent="0.25">
      <c r="A39" s="1"/>
      <c r="B39" s="22"/>
      <c r="C39" s="21"/>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row>
    <row r="40" spans="1:48" x14ac:dyDescent="0.25">
      <c r="A40" s="1"/>
      <c r="B40" s="22" t="s">
        <v>8</v>
      </c>
      <c r="C40" s="21"/>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row>
    <row r="41" spans="1:48" x14ac:dyDescent="0.25">
      <c r="A41" s="1"/>
      <c r="B41" s="23" t="s">
        <v>215</v>
      </c>
      <c r="C41" s="21" t="s">
        <v>10</v>
      </c>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2">
        <v>3106.7434200000012</v>
      </c>
      <c r="AH41" s="32">
        <v>3106.7434200000012</v>
      </c>
      <c r="AI41" s="32">
        <v>3108.3631000000005</v>
      </c>
      <c r="AJ41" s="32">
        <v>3108.3631000000005</v>
      </c>
      <c r="AK41" s="32">
        <v>3108.3631000000005</v>
      </c>
      <c r="AL41" s="32">
        <v>3101.9591049851902</v>
      </c>
      <c r="AM41" s="32">
        <v>3101.7567737311806</v>
      </c>
      <c r="AN41" s="32">
        <v>3529.3445236258472</v>
      </c>
      <c r="AO41" s="32">
        <v>3521.2119182696415</v>
      </c>
      <c r="AP41" s="32">
        <v>3521.1128576288766</v>
      </c>
      <c r="AQ41" s="32">
        <v>3521.4897551934891</v>
      </c>
      <c r="AR41" s="32">
        <v>3521.5304471180266</v>
      </c>
      <c r="AS41" s="32">
        <v>3521.7849124462414</v>
      </c>
      <c r="AT41" s="32">
        <v>3521.8850169903667</v>
      </c>
      <c r="AU41" s="32">
        <v>3522.1107011708405</v>
      </c>
      <c r="AV41" s="32">
        <v>3522.399956487704</v>
      </c>
    </row>
    <row r="42" spans="1:48" x14ac:dyDescent="0.25">
      <c r="A42" s="1"/>
      <c r="B42" s="23" t="s">
        <v>216</v>
      </c>
      <c r="C42" s="21" t="s">
        <v>10</v>
      </c>
      <c r="D42" s="32"/>
      <c r="E42" s="32"/>
      <c r="F42" s="32"/>
      <c r="G42" s="32"/>
      <c r="H42" s="32"/>
      <c r="I42" s="32"/>
      <c r="J42" s="32"/>
      <c r="K42" s="32"/>
      <c r="L42" s="32"/>
      <c r="M42" s="32"/>
      <c r="N42" s="32"/>
      <c r="O42" s="32"/>
      <c r="P42" s="32"/>
      <c r="Q42" s="32"/>
      <c r="R42" s="32"/>
      <c r="S42" s="32"/>
      <c r="T42" s="32"/>
      <c r="U42" s="32"/>
      <c r="V42" s="32"/>
      <c r="W42" s="32"/>
      <c r="X42" s="32"/>
      <c r="Y42" s="32"/>
      <c r="Z42" s="32"/>
      <c r="AA42" s="32"/>
      <c r="AB42" s="32">
        <v>2924.4338507017997</v>
      </c>
      <c r="AC42" s="32">
        <v>2931.086315845941</v>
      </c>
      <c r="AD42" s="32">
        <v>2924.586575218495</v>
      </c>
      <c r="AE42" s="32">
        <v>2926.7022472554122</v>
      </c>
      <c r="AF42" s="32">
        <v>2920.253414800196</v>
      </c>
      <c r="AG42" s="32">
        <v>3056.6821899999995</v>
      </c>
      <c r="AH42" s="32">
        <v>3052.7286000000004</v>
      </c>
      <c r="AI42" s="32">
        <v>3044.6955300000013</v>
      </c>
      <c r="AJ42" s="32">
        <v>3028.93075</v>
      </c>
      <c r="AK42" s="32">
        <v>2951.8699399999991</v>
      </c>
      <c r="AL42" s="32">
        <v>2984.7184300000004</v>
      </c>
      <c r="AM42" s="32">
        <v>3016.1061100000006</v>
      </c>
      <c r="AN42" s="32">
        <v>3384.7402369637716</v>
      </c>
      <c r="AO42" s="32">
        <v>3376.9408406746797</v>
      </c>
      <c r="AP42" s="32">
        <v>3376.8458387460059</v>
      </c>
      <c r="AQ42" s="32">
        <v>3377.2072940654339</v>
      </c>
      <c r="AR42" s="32">
        <v>3377.2463187606372</v>
      </c>
      <c r="AS42" s="32">
        <v>3377.4903581366616</v>
      </c>
      <c r="AT42" s="32">
        <v>3377.5863611978921</v>
      </c>
      <c r="AU42" s="32">
        <v>3377.8027986472202</v>
      </c>
      <c r="AV42" s="32">
        <v>3378.0802025966482</v>
      </c>
    </row>
    <row r="43" spans="1:48" x14ac:dyDescent="0.25">
      <c r="A43" s="1"/>
      <c r="B43" s="23" t="s">
        <v>217</v>
      </c>
      <c r="C43" s="21" t="s">
        <v>192</v>
      </c>
      <c r="D43" s="38"/>
      <c r="E43" s="38"/>
      <c r="F43" s="38"/>
      <c r="G43" s="38"/>
      <c r="H43" s="38"/>
      <c r="I43" s="38"/>
      <c r="J43" s="38"/>
      <c r="K43" s="38"/>
      <c r="L43" s="38"/>
      <c r="M43" s="38"/>
      <c r="N43" s="38"/>
      <c r="O43" s="38"/>
      <c r="P43" s="38"/>
      <c r="Q43" s="38"/>
      <c r="R43" s="38"/>
      <c r="S43" s="38"/>
      <c r="T43" s="38"/>
      <c r="U43" s="38"/>
      <c r="V43" s="38"/>
      <c r="W43" s="38"/>
      <c r="X43" s="38"/>
      <c r="Y43" s="38"/>
      <c r="Z43" s="38"/>
      <c r="AA43" s="38"/>
      <c r="AB43" s="38">
        <v>1.8090430857673812E-2</v>
      </c>
      <c r="AC43" s="38">
        <v>1.8090430857673812E-2</v>
      </c>
      <c r="AD43" s="38">
        <v>1.8090430857673812E-2</v>
      </c>
      <c r="AE43" s="38">
        <v>1.8090430857673812E-2</v>
      </c>
      <c r="AF43" s="38">
        <v>2.4722077359063621E-2</v>
      </c>
      <c r="AG43" s="38">
        <v>0.61474179217751257</v>
      </c>
      <c r="AH43" s="38">
        <v>0.61479552833882734</v>
      </c>
      <c r="AI43" s="38">
        <v>0.33349212271299522</v>
      </c>
      <c r="AJ43" s="38">
        <v>0.2530265500731364</v>
      </c>
      <c r="AK43" s="38">
        <v>0.24125180461033466</v>
      </c>
      <c r="AL43" s="38">
        <v>0.1085964476153283</v>
      </c>
      <c r="AM43" s="38">
        <v>7.2306192834840299E-2</v>
      </c>
      <c r="AN43" s="38">
        <v>0.46382674615786201</v>
      </c>
      <c r="AO43" s="38">
        <v>0.33935374158834297</v>
      </c>
      <c r="AP43" s="38">
        <v>0.34777353068941763</v>
      </c>
      <c r="AQ43" s="38">
        <v>0.38698266282285709</v>
      </c>
      <c r="AR43" s="38">
        <v>0.42004258373343284</v>
      </c>
      <c r="AS43" s="38">
        <v>0.46937227198792386</v>
      </c>
      <c r="AT43" s="38">
        <v>0.47616972977814265</v>
      </c>
      <c r="AU43" s="38">
        <v>0.4884597729264778</v>
      </c>
      <c r="AV43" s="38">
        <v>0.52571143399095976</v>
      </c>
    </row>
    <row r="44" spans="1:48" x14ac:dyDescent="0.25">
      <c r="A44" s="1"/>
      <c r="B44" s="23" t="s">
        <v>218</v>
      </c>
      <c r="C44" s="21" t="s">
        <v>219</v>
      </c>
      <c r="D44" s="34"/>
      <c r="E44" s="34"/>
      <c r="F44" s="34"/>
      <c r="G44" s="34"/>
      <c r="H44" s="34"/>
      <c r="I44" s="34"/>
      <c r="J44" s="34"/>
      <c r="K44" s="34"/>
      <c r="L44" s="34"/>
      <c r="M44" s="34"/>
      <c r="N44" s="34"/>
      <c r="O44" s="34"/>
      <c r="P44" s="34"/>
      <c r="Q44" s="34"/>
      <c r="R44" s="34"/>
      <c r="S44" s="34"/>
      <c r="T44" s="34"/>
      <c r="U44" s="34"/>
      <c r="V44" s="34"/>
      <c r="W44" s="34"/>
      <c r="X44" s="34"/>
      <c r="Y44" s="34"/>
      <c r="Z44" s="34"/>
      <c r="AA44" s="34"/>
      <c r="AB44" s="34">
        <v>2.3242999724340403E-5</v>
      </c>
      <c r="AC44" s="34">
        <v>0.14127003047092918</v>
      </c>
      <c r="AD44" s="34">
        <v>0.53368678177906437</v>
      </c>
      <c r="AE44" s="34">
        <v>0.53368678177906437</v>
      </c>
      <c r="AF44" s="34">
        <v>0.19316448347464099</v>
      </c>
      <c r="AG44" s="34">
        <v>8.107068642901659</v>
      </c>
      <c r="AH44" s="34">
        <v>0</v>
      </c>
      <c r="AI44" s="34">
        <v>0</v>
      </c>
      <c r="AJ44" s="34">
        <v>0</v>
      </c>
      <c r="AK44" s="34">
        <v>1.9651335713588436E-235</v>
      </c>
      <c r="AL44" s="34">
        <v>0.18538537738546185</v>
      </c>
      <c r="AM44" s="34">
        <v>3.7687377333117644</v>
      </c>
      <c r="AN44" s="34">
        <v>21.090062041724575</v>
      </c>
      <c r="AO44" s="34">
        <v>11.308228868594929</v>
      </c>
      <c r="AP44" s="34">
        <v>8.0716863664892546</v>
      </c>
      <c r="AQ44" s="34">
        <v>9.6338805378049841</v>
      </c>
      <c r="AR44" s="34">
        <v>11.088924950066851</v>
      </c>
      <c r="AS44" s="34">
        <v>12.894977169619851</v>
      </c>
      <c r="AT44" s="34">
        <v>13.090561495114629</v>
      </c>
      <c r="AU44" s="34">
        <v>13.847557958731361</v>
      </c>
      <c r="AV44" s="34">
        <v>15.72461060112118</v>
      </c>
    </row>
    <row r="45" spans="1:48" x14ac:dyDescent="0.25">
      <c r="A45" s="1"/>
      <c r="B45" s="23" t="s">
        <v>220</v>
      </c>
      <c r="C45" s="21" t="s">
        <v>192</v>
      </c>
      <c r="D45" s="38"/>
      <c r="E45" s="38"/>
      <c r="F45" s="38"/>
      <c r="G45" s="38"/>
      <c r="H45" s="38"/>
      <c r="I45" s="38"/>
      <c r="J45" s="38"/>
      <c r="K45" s="38"/>
      <c r="L45" s="38"/>
      <c r="M45" s="38"/>
      <c r="N45" s="38"/>
      <c r="O45" s="38"/>
      <c r="P45" s="38"/>
      <c r="Q45" s="38"/>
      <c r="R45" s="38"/>
      <c r="S45" s="38"/>
      <c r="T45" s="38"/>
      <c r="U45" s="38"/>
      <c r="V45" s="38"/>
      <c r="W45" s="38"/>
      <c r="X45" s="38"/>
      <c r="Y45" s="38"/>
      <c r="Z45" s="38"/>
      <c r="AA45" s="38"/>
      <c r="AB45" s="38">
        <v>0.98190956914232619</v>
      </c>
      <c r="AC45" s="38">
        <v>0.98190956914232619</v>
      </c>
      <c r="AD45" s="38">
        <v>0.98190956914232619</v>
      </c>
      <c r="AE45" s="38">
        <v>0.98190956914232619</v>
      </c>
      <c r="AF45" s="38">
        <v>0.97527792264093638</v>
      </c>
      <c r="AG45" s="38">
        <v>0.32633771397561828</v>
      </c>
      <c r="AH45" s="38">
        <v>0.32676601251374177</v>
      </c>
      <c r="AI45" s="38">
        <v>0.64764766701726362</v>
      </c>
      <c r="AJ45" s="38">
        <v>0.72739502764635877</v>
      </c>
      <c r="AK45" s="38">
        <v>0.72655968711141838</v>
      </c>
      <c r="AL45" s="38">
        <v>0.87226154616768981</v>
      </c>
      <c r="AM45" s="38">
        <v>0.91019379288350011</v>
      </c>
      <c r="AN45" s="38">
        <v>0.518673236723172</v>
      </c>
      <c r="AO45" s="38">
        <v>0.64314624180397306</v>
      </c>
      <c r="AP45" s="38">
        <v>0.63472645487252</v>
      </c>
      <c r="AQ45" s="38">
        <v>0.59551732276974334</v>
      </c>
      <c r="AR45" s="38">
        <v>0.56245740252103171</v>
      </c>
      <c r="AS45" s="38">
        <v>0.51312771470792717</v>
      </c>
      <c r="AT45" s="38">
        <v>0.50633025677410504</v>
      </c>
      <c r="AU45" s="38">
        <v>0.49404021367916578</v>
      </c>
      <c r="AV45" s="38">
        <v>0.45678855223117765</v>
      </c>
    </row>
    <row r="46" spans="1:48" x14ac:dyDescent="0.25">
      <c r="A46" s="1"/>
      <c r="B46" s="23" t="s">
        <v>221</v>
      </c>
      <c r="C46" s="21" t="s">
        <v>219</v>
      </c>
      <c r="D46" s="34"/>
      <c r="E46" s="34"/>
      <c r="F46" s="34"/>
      <c r="G46" s="34"/>
      <c r="H46" s="34"/>
      <c r="I46" s="34"/>
      <c r="J46" s="34"/>
      <c r="K46" s="34"/>
      <c r="L46" s="34"/>
      <c r="M46" s="34"/>
      <c r="N46" s="34"/>
      <c r="O46" s="34"/>
      <c r="P46" s="34"/>
      <c r="Q46" s="34"/>
      <c r="R46" s="34"/>
      <c r="S46" s="34"/>
      <c r="T46" s="34"/>
      <c r="U46" s="34"/>
      <c r="V46" s="34"/>
      <c r="W46" s="34"/>
      <c r="X46" s="34"/>
      <c r="Y46" s="34"/>
      <c r="Z46" s="34"/>
      <c r="AA46" s="34"/>
      <c r="AB46" s="34">
        <v>34.600581866463045</v>
      </c>
      <c r="AC46" s="34">
        <v>37.767380413389503</v>
      </c>
      <c r="AD46" s="34">
        <v>8.1739697070346597</v>
      </c>
      <c r="AE46" s="34">
        <v>7.4566294484239233</v>
      </c>
      <c r="AF46" s="34">
        <v>0.80963473493686344</v>
      </c>
      <c r="AG46" s="34">
        <v>3.2652672932679878</v>
      </c>
      <c r="AH46" s="34">
        <v>0.34473572424869897</v>
      </c>
      <c r="AI46" s="34">
        <v>1.4846104908598647</v>
      </c>
      <c r="AJ46" s="34">
        <v>1.4660030439678739E-2</v>
      </c>
      <c r="AK46" s="34">
        <v>0.6821777317386819</v>
      </c>
      <c r="AL46" s="34">
        <v>7.420909106839086</v>
      </c>
      <c r="AM46" s="34">
        <v>23.172729885761118</v>
      </c>
      <c r="AN46" s="34">
        <v>18.875848607847541</v>
      </c>
      <c r="AO46" s="34">
        <v>20.222149893219502</v>
      </c>
      <c r="AP46" s="34">
        <v>13.132940477285883</v>
      </c>
      <c r="AQ46" s="34">
        <v>12.308066788872683</v>
      </c>
      <c r="AR46" s="34">
        <v>11.697175713353047</v>
      </c>
      <c r="AS46" s="34">
        <v>10.393545532178152</v>
      </c>
      <c r="AT46" s="34">
        <v>10.251580763932591</v>
      </c>
      <c r="AU46" s="34">
        <v>10.080142558549024</v>
      </c>
      <c r="AV46" s="34">
        <v>9.2866285485028612</v>
      </c>
    </row>
    <row r="47" spans="1:48" x14ac:dyDescent="0.25">
      <c r="A47" s="1"/>
      <c r="B47" s="22"/>
      <c r="C47" s="21"/>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row>
    <row r="48" spans="1:48" x14ac:dyDescent="0.25">
      <c r="A48" s="1"/>
      <c r="B48" s="44" t="s">
        <v>24</v>
      </c>
      <c r="C48" s="21"/>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row>
    <row r="49" spans="1:48" x14ac:dyDescent="0.25">
      <c r="A49" s="1"/>
      <c r="B49" s="23" t="s">
        <v>215</v>
      </c>
      <c r="C49" s="21" t="s">
        <v>10</v>
      </c>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2">
        <v>2.8927799999999997</v>
      </c>
      <c r="AH49" s="32">
        <v>2.8927799999999997</v>
      </c>
      <c r="AI49" s="32">
        <v>2.9027399999999997</v>
      </c>
      <c r="AJ49" s="32">
        <v>2.9027399999999997</v>
      </c>
      <c r="AK49" s="32">
        <v>2.9027399999999997</v>
      </c>
      <c r="AL49" s="32">
        <v>2.8810055223795139</v>
      </c>
      <c r="AM49" s="32">
        <v>2.8805869310814818</v>
      </c>
      <c r="AN49" s="32">
        <v>3.4550219463538312</v>
      </c>
      <c r="AO49" s="32">
        <v>3.4297345573128029</v>
      </c>
      <c r="AP49" s="32">
        <v>3.4295208205047496</v>
      </c>
      <c r="AQ49" s="32">
        <v>3.4303340282712367</v>
      </c>
      <c r="AR49" s="32">
        <v>3.4304218266339048</v>
      </c>
      <c r="AS49" s="32">
        <v>3.430970870195432</v>
      </c>
      <c r="AT49" s="32">
        <v>3.4311868593669899</v>
      </c>
      <c r="AU49" s="32">
        <v>3.4316738036870538</v>
      </c>
      <c r="AV49" s="32">
        <v>3.4322979113817071</v>
      </c>
    </row>
    <row r="50" spans="1:48" x14ac:dyDescent="0.25">
      <c r="A50" s="1"/>
      <c r="B50" s="23" t="s">
        <v>216</v>
      </c>
      <c r="C50" s="21" t="s">
        <v>10</v>
      </c>
      <c r="D50" s="32"/>
      <c r="E50" s="32"/>
      <c r="F50" s="32"/>
      <c r="G50" s="32"/>
      <c r="H50" s="32"/>
      <c r="I50" s="32"/>
      <c r="J50" s="32"/>
      <c r="K50" s="32"/>
      <c r="L50" s="32"/>
      <c r="M50" s="32"/>
      <c r="N50" s="32"/>
      <c r="O50" s="32"/>
      <c r="P50" s="32"/>
      <c r="Q50" s="32"/>
      <c r="R50" s="32"/>
      <c r="S50" s="32"/>
      <c r="T50" s="32"/>
      <c r="U50" s="32"/>
      <c r="V50" s="32"/>
      <c r="W50" s="32"/>
      <c r="X50" s="32"/>
      <c r="Y50" s="32"/>
      <c r="Z50" s="32"/>
      <c r="AA50" s="32"/>
      <c r="AB50" s="32">
        <v>2.5190774692155951</v>
      </c>
      <c r="AC50" s="32">
        <v>2.5493275970878484</v>
      </c>
      <c r="AD50" s="32">
        <v>2.5652288295843064</v>
      </c>
      <c r="AE50" s="32">
        <v>2.5445446319625828</v>
      </c>
      <c r="AF50" s="32">
        <v>2.6414347362654467</v>
      </c>
      <c r="AG50" s="32">
        <v>2.4718100000000005</v>
      </c>
      <c r="AH50" s="32">
        <v>2.5113499999999997</v>
      </c>
      <c r="AI50" s="32">
        <v>2.4944699999999997</v>
      </c>
      <c r="AJ50" s="32">
        <v>2.5590899999999999</v>
      </c>
      <c r="AK50" s="32">
        <v>2.5484300000000002</v>
      </c>
      <c r="AL50" s="32">
        <v>2.5375399999999999</v>
      </c>
      <c r="AM50" s="32">
        <v>2.5486000000000004</v>
      </c>
      <c r="AN50" s="32">
        <v>3.2181170425127443</v>
      </c>
      <c r="AO50" s="32">
        <v>3.1945635661825973</v>
      </c>
      <c r="AP50" s="32">
        <v>3.1943644849393267</v>
      </c>
      <c r="AQ50" s="32">
        <v>3.1951219324499562</v>
      </c>
      <c r="AR50" s="32">
        <v>3.1952037106301221</v>
      </c>
      <c r="AS50" s="32">
        <v>3.1957151072203223</v>
      </c>
      <c r="AT50" s="32">
        <v>3.1959162863864123</v>
      </c>
      <c r="AU50" s="32">
        <v>3.196369841773175</v>
      </c>
      <c r="AV50" s="32">
        <v>3.1969511554781858</v>
      </c>
    </row>
    <row r="51" spans="1:48" x14ac:dyDescent="0.25">
      <c r="A51" s="1"/>
      <c r="B51" s="23" t="s">
        <v>217</v>
      </c>
      <c r="C51" s="21" t="s">
        <v>192</v>
      </c>
      <c r="D51" s="38"/>
      <c r="E51" s="38"/>
      <c r="F51" s="38"/>
      <c r="G51" s="38"/>
      <c r="H51" s="38"/>
      <c r="I51" s="38"/>
      <c r="J51" s="38"/>
      <c r="K51" s="38"/>
      <c r="L51" s="38"/>
      <c r="M51" s="38"/>
      <c r="N51" s="38"/>
      <c r="O51" s="38"/>
      <c r="P51" s="38"/>
      <c r="Q51" s="38"/>
      <c r="R51" s="38"/>
      <c r="S51" s="38"/>
      <c r="T51" s="38"/>
      <c r="U51" s="38"/>
      <c r="V51" s="38"/>
      <c r="W51" s="38"/>
      <c r="X51" s="38"/>
      <c r="Y51" s="38"/>
      <c r="Z51" s="38"/>
      <c r="AA51" s="38"/>
      <c r="AB51" s="38">
        <v>0.36564512282375394</v>
      </c>
      <c r="AC51" s="38">
        <v>0.36564512282375394</v>
      </c>
      <c r="AD51" s="38">
        <v>0.36564512282375394</v>
      </c>
      <c r="AE51" s="38">
        <v>0.36564512282375394</v>
      </c>
      <c r="AF51" s="38">
        <v>0.38077153109690154</v>
      </c>
      <c r="AG51" s="38">
        <v>0.84976375777061475</v>
      </c>
      <c r="AH51" s="38">
        <v>0.8440767176669044</v>
      </c>
      <c r="AI51" s="38">
        <v>0.63620351638415429</v>
      </c>
      <c r="AJ51" s="38">
        <v>0.37732256302274747</v>
      </c>
      <c r="AK51" s="38">
        <v>0.17578666080684974</v>
      </c>
      <c r="AL51" s="38">
        <v>0.12699701285496978</v>
      </c>
      <c r="AM51" s="38">
        <v>6.2555913050302059E-2</v>
      </c>
      <c r="AN51" s="38">
        <v>0.75807122680297678</v>
      </c>
      <c r="AO51" s="38">
        <v>0.72877752594888479</v>
      </c>
      <c r="AP51" s="38">
        <v>0.72201367072443645</v>
      </c>
      <c r="AQ51" s="38">
        <v>0.72302928985245873</v>
      </c>
      <c r="AR51" s="38">
        <v>0.72238972202036544</v>
      </c>
      <c r="AS51" s="38">
        <v>0.72313428988000883</v>
      </c>
      <c r="AT51" s="38">
        <v>0.72292033196590955</v>
      </c>
      <c r="AU51" s="38">
        <v>0.72322440663898369</v>
      </c>
      <c r="AV51" s="38">
        <v>0.72569589522787592</v>
      </c>
    </row>
    <row r="52" spans="1:48" x14ac:dyDescent="0.25">
      <c r="A52" s="1"/>
      <c r="B52" s="23" t="s">
        <v>218</v>
      </c>
      <c r="C52" s="21" t="s">
        <v>219</v>
      </c>
      <c r="D52" s="34"/>
      <c r="E52" s="34"/>
      <c r="F52" s="34"/>
      <c r="G52" s="34"/>
      <c r="H52" s="34"/>
      <c r="I52" s="34"/>
      <c r="J52" s="34"/>
      <c r="K52" s="34"/>
      <c r="L52" s="34"/>
      <c r="M52" s="34"/>
      <c r="N52" s="34"/>
      <c r="O52" s="34"/>
      <c r="P52" s="34"/>
      <c r="Q52" s="34"/>
      <c r="R52" s="34"/>
      <c r="S52" s="34"/>
      <c r="T52" s="34"/>
      <c r="U52" s="34"/>
      <c r="V52" s="34"/>
      <c r="W52" s="34"/>
      <c r="X52" s="34"/>
      <c r="Y52" s="34"/>
      <c r="Z52" s="34"/>
      <c r="AA52" s="34"/>
      <c r="AB52" s="34">
        <v>0</v>
      </c>
      <c r="AC52" s="34">
        <v>6.8497027218914281</v>
      </c>
      <c r="AD52" s="34">
        <v>12.41802757669574</v>
      </c>
      <c r="AE52" s="34">
        <v>7.8080621283272098</v>
      </c>
      <c r="AF52" s="34">
        <v>7.692630433130069</v>
      </c>
      <c r="AG52" s="34">
        <v>15.30912849983118</v>
      </c>
      <c r="AH52" s="34">
        <v>0</v>
      </c>
      <c r="AI52" s="34">
        <v>0</v>
      </c>
      <c r="AJ52" s="34">
        <v>0</v>
      </c>
      <c r="AK52" s="34">
        <v>1.8947934245749879E-270</v>
      </c>
      <c r="AL52" s="34">
        <v>0.30695964531484726</v>
      </c>
      <c r="AM52" s="34">
        <v>1.5071026307154998</v>
      </c>
      <c r="AN52" s="34">
        <v>17.440732991707396</v>
      </c>
      <c r="AO52" s="34">
        <v>10.118384281539628</v>
      </c>
      <c r="AP52" s="34">
        <v>10.297012933925183</v>
      </c>
      <c r="AQ52" s="34">
        <v>10.313579397015346</v>
      </c>
      <c r="AR52" s="34">
        <v>10.133661267823374</v>
      </c>
      <c r="AS52" s="34">
        <v>10.211487184970377</v>
      </c>
      <c r="AT52" s="34">
        <v>10.085276777307927</v>
      </c>
      <c r="AU52" s="34">
        <v>10.293985781976096</v>
      </c>
      <c r="AV52" s="34">
        <v>10.80739678917848</v>
      </c>
    </row>
    <row r="53" spans="1:48" x14ac:dyDescent="0.25">
      <c r="A53" s="1"/>
      <c r="B53" s="48"/>
      <c r="C53" s="21"/>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row>
    <row r="54" spans="1:48" x14ac:dyDescent="0.25">
      <c r="A54" s="1"/>
      <c r="B54" s="44" t="s">
        <v>25</v>
      </c>
      <c r="C54" s="21"/>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row>
    <row r="55" spans="1:48" x14ac:dyDescent="0.25">
      <c r="A55" s="1"/>
      <c r="B55" s="23" t="s">
        <v>215</v>
      </c>
      <c r="C55" s="21" t="s">
        <v>10</v>
      </c>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2">
        <v>4110.8659599999992</v>
      </c>
      <c r="AH55" s="32">
        <v>4110.8659599999992</v>
      </c>
      <c r="AI55" s="32">
        <v>4111.5700900000002</v>
      </c>
      <c r="AJ55" s="32">
        <v>4111.5700900000002</v>
      </c>
      <c r="AK55" s="32">
        <v>4111.5700900000002</v>
      </c>
      <c r="AL55" s="32">
        <v>4106.884693021897</v>
      </c>
      <c r="AM55" s="32">
        <v>4106.426904940151</v>
      </c>
      <c r="AN55" s="32">
        <v>4699.0401423782296</v>
      </c>
      <c r="AO55" s="32">
        <v>4690.4306848064134</v>
      </c>
      <c r="AP55" s="32">
        <v>4690.2114452841606</v>
      </c>
      <c r="AQ55" s="32">
        <v>4691.0455893131657</v>
      </c>
      <c r="AR55" s="32">
        <v>4691.1356480693594</v>
      </c>
      <c r="AS55" s="32">
        <v>4691.6988269116982</v>
      </c>
      <c r="AT55" s="32">
        <v>4691.9203767851868</v>
      </c>
      <c r="AU55" s="32">
        <v>4692.4198576236367</v>
      </c>
      <c r="AV55" s="32">
        <v>4693.0600331463083</v>
      </c>
    </row>
    <row r="56" spans="1:48" x14ac:dyDescent="0.25">
      <c r="A56" s="1"/>
      <c r="B56" s="23" t="s">
        <v>216</v>
      </c>
      <c r="C56" s="21" t="s">
        <v>10</v>
      </c>
      <c r="D56" s="32"/>
      <c r="E56" s="32"/>
      <c r="F56" s="32"/>
      <c r="G56" s="32"/>
      <c r="H56" s="32"/>
      <c r="I56" s="32"/>
      <c r="J56" s="32"/>
      <c r="K56" s="32"/>
      <c r="L56" s="32"/>
      <c r="M56" s="32"/>
      <c r="N56" s="32"/>
      <c r="O56" s="32"/>
      <c r="P56" s="32"/>
      <c r="Q56" s="32"/>
      <c r="R56" s="32"/>
      <c r="S56" s="32"/>
      <c r="T56" s="32"/>
      <c r="U56" s="32"/>
      <c r="V56" s="32"/>
      <c r="W56" s="32"/>
      <c r="X56" s="32"/>
      <c r="Y56" s="32"/>
      <c r="Z56" s="32"/>
      <c r="AA56" s="32"/>
      <c r="AB56" s="32">
        <v>3952.6321218948765</v>
      </c>
      <c r="AC56" s="32">
        <v>3958.9717125176908</v>
      </c>
      <c r="AD56" s="32">
        <v>3943.0555877187494</v>
      </c>
      <c r="AE56" s="32">
        <v>3951.553140710439</v>
      </c>
      <c r="AF56" s="32">
        <v>3934.5768353896619</v>
      </c>
      <c r="AG56" s="32">
        <v>4070.9226299999987</v>
      </c>
      <c r="AH56" s="32">
        <v>4063.7598600000019</v>
      </c>
      <c r="AI56" s="32">
        <v>4057.3450200000025</v>
      </c>
      <c r="AJ56" s="32">
        <v>4040.8380000000002</v>
      </c>
      <c r="AK56" s="32">
        <v>3944.5091999999995</v>
      </c>
      <c r="AL56" s="32">
        <v>3979.9388800000011</v>
      </c>
      <c r="AM56" s="32">
        <v>4008.1834800000001</v>
      </c>
      <c r="AN56" s="32">
        <v>4557.3930009329461</v>
      </c>
      <c r="AO56" s="32">
        <v>4549.0430655225691</v>
      </c>
      <c r="AP56" s="32">
        <v>4548.8304347226685</v>
      </c>
      <c r="AQ56" s="32">
        <v>4549.6394344426908</v>
      </c>
      <c r="AR56" s="32">
        <v>4549.7267784816249</v>
      </c>
      <c r="AS56" s="32">
        <v>4550.2729809477842</v>
      </c>
      <c r="AT56" s="32">
        <v>4550.4878524560499</v>
      </c>
      <c r="AU56" s="32">
        <v>4550.9722770211265</v>
      </c>
      <c r="AV56" s="32">
        <v>4551.593155191561</v>
      </c>
    </row>
    <row r="57" spans="1:48" x14ac:dyDescent="0.25">
      <c r="A57" s="1"/>
      <c r="B57" s="23" t="s">
        <v>217</v>
      </c>
      <c r="C57" s="21" t="s">
        <v>192</v>
      </c>
      <c r="D57" s="38"/>
      <c r="E57" s="38"/>
      <c r="F57" s="38"/>
      <c r="G57" s="38"/>
      <c r="H57" s="38"/>
      <c r="I57" s="38"/>
      <c r="J57" s="38"/>
      <c r="K57" s="38"/>
      <c r="L57" s="38"/>
      <c r="M57" s="38"/>
      <c r="N57" s="38"/>
      <c r="O57" s="38"/>
      <c r="P57" s="38"/>
      <c r="Q57" s="38"/>
      <c r="R57" s="38"/>
      <c r="S57" s="38"/>
      <c r="T57" s="38"/>
      <c r="U57" s="38"/>
      <c r="V57" s="38"/>
      <c r="W57" s="38"/>
      <c r="X57" s="38"/>
      <c r="Y57" s="38"/>
      <c r="Z57" s="38"/>
      <c r="AA57" s="38"/>
      <c r="AB57" s="38">
        <v>7.9851141015137017E-3</v>
      </c>
      <c r="AC57" s="38">
        <v>7.9851141015137017E-3</v>
      </c>
      <c r="AD57" s="38">
        <v>7.9851141015137017E-3</v>
      </c>
      <c r="AE57" s="38">
        <v>7.9851141015137017E-3</v>
      </c>
      <c r="AF57" s="38">
        <v>1.3364876771643552E-2</v>
      </c>
      <c r="AG57" s="38">
        <v>7.1335234055231345E-2</v>
      </c>
      <c r="AH57" s="38">
        <v>7.1654345250468043E-2</v>
      </c>
      <c r="AI57" s="38">
        <v>8.4656110287034486E-2</v>
      </c>
      <c r="AJ57" s="38">
        <v>0.20526534716368006</v>
      </c>
      <c r="AK57" s="38">
        <v>0.21740008110514747</v>
      </c>
      <c r="AL57" s="38">
        <v>8.125232817645682E-2</v>
      </c>
      <c r="AM57" s="38">
        <v>3.3010831629893322E-2</v>
      </c>
      <c r="AN57" s="38">
        <v>0.1488551959515107</v>
      </c>
      <c r="AO57" s="38">
        <v>0.1058967398499519</v>
      </c>
      <c r="AP57" s="38">
        <v>0.11189976092833492</v>
      </c>
      <c r="AQ57" s="38">
        <v>0.14691686496408102</v>
      </c>
      <c r="AR57" s="38">
        <v>0.15011924545230354</v>
      </c>
      <c r="AS57" s="38">
        <v>0.14679925351906681</v>
      </c>
      <c r="AT57" s="38">
        <v>0.1477382682701221</v>
      </c>
      <c r="AU57" s="38">
        <v>0.14840259407700568</v>
      </c>
      <c r="AV57" s="38">
        <v>0.15400325935551257</v>
      </c>
    </row>
    <row r="58" spans="1:48" x14ac:dyDescent="0.25">
      <c r="A58" s="1"/>
      <c r="B58" s="23" t="s">
        <v>220</v>
      </c>
      <c r="C58" s="21" t="s">
        <v>192</v>
      </c>
      <c r="D58" s="38"/>
      <c r="E58" s="38"/>
      <c r="F58" s="38"/>
      <c r="G58" s="38"/>
      <c r="H58" s="38"/>
      <c r="I58" s="38"/>
      <c r="J58" s="38"/>
      <c r="K58" s="38"/>
      <c r="L58" s="38"/>
      <c r="M58" s="38"/>
      <c r="N58" s="38"/>
      <c r="O58" s="38"/>
      <c r="P58" s="38"/>
      <c r="Q58" s="38"/>
      <c r="R58" s="38"/>
      <c r="S58" s="38"/>
      <c r="T58" s="38"/>
      <c r="U58" s="38"/>
      <c r="V58" s="38"/>
      <c r="W58" s="38"/>
      <c r="X58" s="38"/>
      <c r="Y58" s="38"/>
      <c r="Z58" s="38"/>
      <c r="AA58" s="38"/>
      <c r="AB58" s="38">
        <v>0.9920148858984863</v>
      </c>
      <c r="AC58" s="38">
        <v>0.9920148858984863</v>
      </c>
      <c r="AD58" s="38">
        <v>0.9920148858984863</v>
      </c>
      <c r="AE58" s="38">
        <v>0.9920148858984863</v>
      </c>
      <c r="AF58" s="38">
        <v>0.98663512322835645</v>
      </c>
      <c r="AG58" s="38">
        <v>0.86634596826121113</v>
      </c>
      <c r="AH58" s="38">
        <v>0.86652450711688844</v>
      </c>
      <c r="AI58" s="38">
        <v>0.90158703780902816</v>
      </c>
      <c r="AJ58" s="38">
        <v>0.78151322948943691</v>
      </c>
      <c r="AK58" s="38">
        <v>0.75831446913598277</v>
      </c>
      <c r="AL58" s="38">
        <v>0.90812878262090246</v>
      </c>
      <c r="AM58" s="38">
        <v>0.95755510174399494</v>
      </c>
      <c r="AN58" s="38">
        <v>0.84171073806483709</v>
      </c>
      <c r="AO58" s="38">
        <v>0.8846691945376447</v>
      </c>
      <c r="AP58" s="38">
        <v>0.87866617302967076</v>
      </c>
      <c r="AQ58" s="38">
        <v>0.84364906870528455</v>
      </c>
      <c r="AR58" s="38">
        <v>0.84044668798776989</v>
      </c>
      <c r="AS58" s="38">
        <v>0.84376667968559083</v>
      </c>
      <c r="AT58" s="38">
        <v>0.84282766491124683</v>
      </c>
      <c r="AU58" s="38">
        <v>0.84216333911863039</v>
      </c>
      <c r="AV58" s="38">
        <v>0.83656267386728445</v>
      </c>
    </row>
    <row r="59" spans="1:48" x14ac:dyDescent="0.25">
      <c r="A59" s="1"/>
      <c r="B59" s="23" t="s">
        <v>221</v>
      </c>
      <c r="C59" s="21" t="s">
        <v>219</v>
      </c>
      <c r="D59" s="34"/>
      <c r="E59" s="34"/>
      <c r="F59" s="34"/>
      <c r="G59" s="34"/>
      <c r="H59" s="34"/>
      <c r="I59" s="34"/>
      <c r="J59" s="34"/>
      <c r="K59" s="34"/>
      <c r="L59" s="34"/>
      <c r="M59" s="34"/>
      <c r="N59" s="34"/>
      <c r="O59" s="34"/>
      <c r="P59" s="34"/>
      <c r="Q59" s="34"/>
      <c r="R59" s="34"/>
      <c r="S59" s="34"/>
      <c r="T59" s="34"/>
      <c r="U59" s="34"/>
      <c r="V59" s="34"/>
      <c r="W59" s="34"/>
      <c r="X59" s="34"/>
      <c r="Y59" s="34"/>
      <c r="Z59" s="34"/>
      <c r="AA59" s="34"/>
      <c r="AB59" s="34">
        <v>7.9244302011260066</v>
      </c>
      <c r="AC59" s="34">
        <v>26.406922699082564</v>
      </c>
      <c r="AD59" s="34">
        <v>1.8793753363458476</v>
      </c>
      <c r="AE59" s="34">
        <v>9.7933860285383947</v>
      </c>
      <c r="AF59" s="34">
        <v>6.6305505207181517</v>
      </c>
      <c r="AG59" s="34">
        <v>14.735585561818217</v>
      </c>
      <c r="AH59" s="34">
        <v>0.85155252890320432</v>
      </c>
      <c r="AI59" s="34">
        <v>2.4794451015211272</v>
      </c>
      <c r="AJ59" s="34">
        <v>6.2707479568636457E-3</v>
      </c>
      <c r="AK59" s="34">
        <v>4.8322275763913278E-2</v>
      </c>
      <c r="AL59" s="34">
        <v>2.8955526483769751</v>
      </c>
      <c r="AM59" s="34">
        <v>12.712781452269397</v>
      </c>
      <c r="AN59" s="34">
        <v>16.216568723721608</v>
      </c>
      <c r="AO59" s="34">
        <v>15.789188143818832</v>
      </c>
      <c r="AP59" s="34">
        <v>9.9258758024646312</v>
      </c>
      <c r="AQ59" s="34">
        <v>7.7551701447584733</v>
      </c>
      <c r="AR59" s="34">
        <v>8.2323363117750414</v>
      </c>
      <c r="AS59" s="34">
        <v>8.8672640096933684</v>
      </c>
      <c r="AT59" s="34">
        <v>8.6241061851273084</v>
      </c>
      <c r="AU59" s="34">
        <v>8.4080290758439116</v>
      </c>
      <c r="AV59" s="34">
        <v>8.4278817367793408</v>
      </c>
    </row>
    <row r="60" spans="1:48" x14ac:dyDescent="0.25">
      <c r="A60" s="1"/>
      <c r="B60" s="23"/>
      <c r="C60" s="21"/>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row>
    <row r="61" spans="1:48" x14ac:dyDescent="0.25">
      <c r="A61" s="1"/>
      <c r="B61" s="44" t="s">
        <v>224</v>
      </c>
      <c r="C61" s="21"/>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row>
    <row r="62" spans="1:48" x14ac:dyDescent="0.25">
      <c r="A62" s="1"/>
      <c r="B62" s="23" t="s">
        <v>215</v>
      </c>
      <c r="C62" s="21" t="s">
        <v>10</v>
      </c>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v>822.75725999999997</v>
      </c>
      <c r="AH62" s="35">
        <v>822.75725999999997</v>
      </c>
      <c r="AI62" s="35">
        <v>822.7792199999999</v>
      </c>
      <c r="AJ62" s="35">
        <v>822.7792199999999</v>
      </c>
      <c r="AK62" s="35">
        <v>822.7792199999999</v>
      </c>
      <c r="AL62" s="35">
        <v>823.65272349052543</v>
      </c>
      <c r="AM62" s="35">
        <v>823.46405099723415</v>
      </c>
      <c r="AN62" s="35">
        <v>906.74589474771483</v>
      </c>
      <c r="AO62" s="35">
        <v>905.98391392149767</v>
      </c>
      <c r="AP62" s="35">
        <v>905.9004338576932</v>
      </c>
      <c r="AQ62" s="35">
        <v>906.21805175818838</v>
      </c>
      <c r="AR62" s="35">
        <v>906.25234352563939</v>
      </c>
      <c r="AS62" s="35">
        <v>906.46678572661096</v>
      </c>
      <c r="AT62" s="35">
        <v>906.5511455052889</v>
      </c>
      <c r="AU62" s="35">
        <v>906.74133335022907</v>
      </c>
      <c r="AV62" s="35">
        <v>906.98509365826828</v>
      </c>
    </row>
    <row r="63" spans="1:48" x14ac:dyDescent="0.25">
      <c r="A63" s="1"/>
      <c r="B63" s="23" t="s">
        <v>216</v>
      </c>
      <c r="C63" s="21" t="s">
        <v>10</v>
      </c>
      <c r="D63" s="32"/>
      <c r="E63" s="32"/>
      <c r="F63" s="32"/>
      <c r="G63" s="32"/>
      <c r="H63" s="32"/>
      <c r="I63" s="32"/>
      <c r="J63" s="32"/>
      <c r="K63" s="32"/>
      <c r="L63" s="32"/>
      <c r="M63" s="32"/>
      <c r="N63" s="32"/>
      <c r="O63" s="32"/>
      <c r="P63" s="32"/>
      <c r="Q63" s="32"/>
      <c r="R63" s="32"/>
      <c r="S63" s="32"/>
      <c r="T63" s="32"/>
      <c r="U63" s="32"/>
      <c r="V63" s="32"/>
      <c r="W63" s="32"/>
      <c r="X63" s="32"/>
      <c r="Y63" s="32"/>
      <c r="Z63" s="32"/>
      <c r="AA63" s="32"/>
      <c r="AB63" s="32">
        <v>804.70778737050205</v>
      </c>
      <c r="AC63" s="32">
        <v>805.57415162823179</v>
      </c>
      <c r="AD63" s="32">
        <v>804.93111687622581</v>
      </c>
      <c r="AE63" s="32">
        <v>805.07101862498655</v>
      </c>
      <c r="AF63" s="32">
        <v>806.56343586208686</v>
      </c>
      <c r="AG63" s="32">
        <v>812.61451</v>
      </c>
      <c r="AH63" s="32">
        <v>812.15359999999987</v>
      </c>
      <c r="AI63" s="32">
        <v>812.11360000000002</v>
      </c>
      <c r="AJ63" s="32">
        <v>811.18771000000004</v>
      </c>
      <c r="AK63" s="32">
        <v>801.55457999999987</v>
      </c>
      <c r="AL63" s="32">
        <v>807.54345000000001</v>
      </c>
      <c r="AM63" s="32">
        <v>801.74926000000005</v>
      </c>
      <c r="AN63" s="32">
        <v>893.99375866098899</v>
      </c>
      <c r="AO63" s="32">
        <v>893.24249404892578</v>
      </c>
      <c r="AP63" s="32">
        <v>893.16018801760424</v>
      </c>
      <c r="AQ63" s="32">
        <v>893.47333905840458</v>
      </c>
      <c r="AR63" s="32">
        <v>893.50714855922752</v>
      </c>
      <c r="AS63" s="32">
        <v>893.71857492506228</v>
      </c>
      <c r="AT63" s="32">
        <v>893.80174829927546</v>
      </c>
      <c r="AU63" s="32">
        <v>893.98926141329616</v>
      </c>
      <c r="AV63" s="32">
        <v>894.22959356727529</v>
      </c>
    </row>
    <row r="64" spans="1:48" x14ac:dyDescent="0.25">
      <c r="A64" s="1"/>
      <c r="B64" s="23" t="s">
        <v>217</v>
      </c>
      <c r="C64" s="21" t="s">
        <v>192</v>
      </c>
      <c r="D64" s="38"/>
      <c r="E64" s="38"/>
      <c r="F64" s="38"/>
      <c r="G64" s="38"/>
      <c r="H64" s="38"/>
      <c r="I64" s="38"/>
      <c r="J64" s="38"/>
      <c r="K64" s="38"/>
      <c r="L64" s="38"/>
      <c r="M64" s="38"/>
      <c r="N64" s="38"/>
      <c r="O64" s="38"/>
      <c r="P64" s="38"/>
      <c r="Q64" s="38"/>
      <c r="R64" s="38"/>
      <c r="S64" s="38"/>
      <c r="T64" s="38"/>
      <c r="U64" s="38"/>
      <c r="V64" s="38"/>
      <c r="W64" s="38"/>
      <c r="X64" s="38"/>
      <c r="Y64" s="38"/>
      <c r="Z64" s="38"/>
      <c r="AA64" s="38"/>
      <c r="AB64" s="38">
        <v>0.53548380455769351</v>
      </c>
      <c r="AC64" s="38">
        <v>0.53548380455769351</v>
      </c>
      <c r="AD64" s="38">
        <v>0.53548380455769351</v>
      </c>
      <c r="AE64" s="38">
        <v>0.53548380455769351</v>
      </c>
      <c r="AF64" s="38">
        <v>0.54106886245484476</v>
      </c>
      <c r="AG64" s="38">
        <v>0.92617918698194712</v>
      </c>
      <c r="AH64" s="38">
        <v>0.9254432614504281</v>
      </c>
      <c r="AI64" s="38">
        <v>0.77691362287791754</v>
      </c>
      <c r="AJ64" s="38">
        <v>0.46225220632563069</v>
      </c>
      <c r="AK64" s="38">
        <v>0.38580975982945565</v>
      </c>
      <c r="AL64" s="38">
        <v>0.39466903493056632</v>
      </c>
      <c r="AM64" s="38">
        <v>0.14832488900582211</v>
      </c>
      <c r="AN64" s="38">
        <v>0.71468413281645138</v>
      </c>
      <c r="AO64" s="38">
        <v>0.73928632370694247</v>
      </c>
      <c r="AP64" s="38">
        <v>0.7588786221610796</v>
      </c>
      <c r="AQ64" s="38">
        <v>0.79320070826151012</v>
      </c>
      <c r="AR64" s="38">
        <v>0.81364956513276876</v>
      </c>
      <c r="AS64" s="38">
        <v>0.82265056148695936</v>
      </c>
      <c r="AT64" s="38">
        <v>0.82578533383575881</v>
      </c>
      <c r="AU64" s="38">
        <v>0.8332119764127297</v>
      </c>
      <c r="AV64" s="38">
        <v>0.84848683601199393</v>
      </c>
    </row>
    <row r="65" spans="1:48" x14ac:dyDescent="0.25">
      <c r="A65" s="1"/>
      <c r="B65" s="23" t="s">
        <v>218</v>
      </c>
      <c r="C65" s="21" t="s">
        <v>219</v>
      </c>
      <c r="D65" s="34"/>
      <c r="E65" s="34"/>
      <c r="F65" s="34"/>
      <c r="G65" s="34"/>
      <c r="H65" s="34"/>
      <c r="I65" s="34"/>
      <c r="J65" s="34"/>
      <c r="K65" s="34"/>
      <c r="L65" s="34"/>
      <c r="M65" s="34"/>
      <c r="N65" s="34"/>
      <c r="O65" s="34"/>
      <c r="P65" s="34"/>
      <c r="Q65" s="34"/>
      <c r="R65" s="34"/>
      <c r="S65" s="34"/>
      <c r="T65" s="34"/>
      <c r="U65" s="34"/>
      <c r="V65" s="34"/>
      <c r="W65" s="34"/>
      <c r="X65" s="34"/>
      <c r="Y65" s="34"/>
      <c r="Z65" s="34"/>
      <c r="AA65" s="34"/>
      <c r="AB65" s="34">
        <v>0</v>
      </c>
      <c r="AC65" s="34">
        <v>3.5828200931239529</v>
      </c>
      <c r="AD65" s="34">
        <v>17.91410046561986</v>
      </c>
      <c r="AE65" s="34">
        <v>19.216944135846756</v>
      </c>
      <c r="AF65" s="34">
        <v>18.100943256054041</v>
      </c>
      <c r="AG65" s="34">
        <v>7.3358868049705883</v>
      </c>
      <c r="AH65" s="34">
        <v>0</v>
      </c>
      <c r="AI65" s="34">
        <v>0</v>
      </c>
      <c r="AJ65" s="34">
        <v>0</v>
      </c>
      <c r="AK65" s="34">
        <v>1.2971948867748597E-25</v>
      </c>
      <c r="AL65" s="34">
        <v>3.0168253709861623E-3</v>
      </c>
      <c r="AM65" s="34">
        <v>3.7542404630296473</v>
      </c>
      <c r="AN65" s="34">
        <v>27.584071768809764</v>
      </c>
      <c r="AO65" s="34">
        <v>20.247492273517182</v>
      </c>
      <c r="AP65" s="34">
        <v>22.891690109903781</v>
      </c>
      <c r="AQ65" s="34">
        <v>24.758294948175958</v>
      </c>
      <c r="AR65" s="34">
        <v>25.932479905474811</v>
      </c>
      <c r="AS65" s="34">
        <v>27.240103451345902</v>
      </c>
      <c r="AT65" s="34">
        <v>28.249732170644894</v>
      </c>
      <c r="AU65" s="34">
        <v>30.157885375742726</v>
      </c>
      <c r="AV65" s="34">
        <v>33.212735447985004</v>
      </c>
    </row>
    <row r="66" spans="1:48" x14ac:dyDescent="0.25">
      <c r="A66" s="1"/>
      <c r="B66" s="23" t="s">
        <v>220</v>
      </c>
      <c r="C66" s="21" t="s">
        <v>192</v>
      </c>
      <c r="D66" s="38"/>
      <c r="E66" s="38"/>
      <c r="F66" s="38"/>
      <c r="G66" s="38"/>
      <c r="H66" s="38"/>
      <c r="I66" s="38"/>
      <c r="J66" s="38"/>
      <c r="K66" s="38"/>
      <c r="L66" s="38"/>
      <c r="M66" s="38"/>
      <c r="N66" s="38"/>
      <c r="O66" s="38"/>
      <c r="P66" s="38"/>
      <c r="Q66" s="38"/>
      <c r="R66" s="38"/>
      <c r="S66" s="38"/>
      <c r="T66" s="38"/>
      <c r="U66" s="38"/>
      <c r="V66" s="38"/>
      <c r="W66" s="38"/>
      <c r="X66" s="38"/>
      <c r="Y66" s="38"/>
      <c r="Z66" s="38"/>
      <c r="AA66" s="38"/>
      <c r="AB66" s="38">
        <v>0.46451619544230643</v>
      </c>
      <c r="AC66" s="38">
        <v>0.46451619544230643</v>
      </c>
      <c r="AD66" s="38">
        <v>0.46451619544230643</v>
      </c>
      <c r="AE66" s="38">
        <v>0.46451619544230643</v>
      </c>
      <c r="AF66" s="38">
        <v>0.4589311375451553</v>
      </c>
      <c r="AG66" s="38">
        <v>5.9735921493956942E-2</v>
      </c>
      <c r="AH66" s="38">
        <v>6.060798672495514E-2</v>
      </c>
      <c r="AI66" s="38">
        <v>0.2165537034021926</v>
      </c>
      <c r="AJ66" s="38">
        <v>0.53079345528763544</v>
      </c>
      <c r="AK66" s="38">
        <v>0.60303487410676404</v>
      </c>
      <c r="AL66" s="38">
        <v>0.6021744200141802</v>
      </c>
      <c r="AM66" s="38">
        <v>0.84577518662131346</v>
      </c>
      <c r="AN66" s="38">
        <v>0.27941594634158928</v>
      </c>
      <c r="AO66" s="38">
        <v>0.25481375599717715</v>
      </c>
      <c r="AP66" s="38">
        <v>0.2352214547702319</v>
      </c>
      <c r="AQ66" s="38">
        <v>0.20089936791925242</v>
      </c>
      <c r="AR66" s="38">
        <v>0.18045051061497538</v>
      </c>
      <c r="AS66" s="38">
        <v>0.17144951294403352</v>
      </c>
      <c r="AT66" s="38">
        <v>0.16831473995177515</v>
      </c>
      <c r="AU66" s="38">
        <v>0.16088809755532349</v>
      </c>
      <c r="AV66" s="38">
        <v>0.14561323780492558</v>
      </c>
    </row>
    <row r="67" spans="1:48" x14ac:dyDescent="0.25">
      <c r="A67" s="1"/>
      <c r="B67" s="23" t="s">
        <v>221</v>
      </c>
      <c r="C67" s="21" t="s">
        <v>219</v>
      </c>
      <c r="D67" s="34"/>
      <c r="E67" s="34"/>
      <c r="F67" s="34"/>
      <c r="G67" s="34"/>
      <c r="H67" s="34"/>
      <c r="I67" s="34"/>
      <c r="J67" s="34"/>
      <c r="K67" s="34"/>
      <c r="L67" s="34"/>
      <c r="M67" s="34"/>
      <c r="N67" s="34"/>
      <c r="O67" s="34"/>
      <c r="P67" s="34"/>
      <c r="Q67" s="34"/>
      <c r="R67" s="34"/>
      <c r="S67" s="34"/>
      <c r="T67" s="34"/>
      <c r="U67" s="34"/>
      <c r="V67" s="34"/>
      <c r="W67" s="34"/>
      <c r="X67" s="34"/>
      <c r="Y67" s="34"/>
      <c r="Z67" s="34"/>
      <c r="AA67" s="34"/>
      <c r="AB67" s="34">
        <v>5.7553439624414526</v>
      </c>
      <c r="AC67" s="34">
        <v>2.8104815786989712</v>
      </c>
      <c r="AD67" s="34">
        <v>2.5309567759038094</v>
      </c>
      <c r="AE67" s="34">
        <v>3.4574546334669241</v>
      </c>
      <c r="AF67" s="34">
        <v>1.4513868665597844</v>
      </c>
      <c r="AG67" s="34">
        <v>0.53586275976410946</v>
      </c>
      <c r="AH67" s="34">
        <v>1.7197133096618838E-2</v>
      </c>
      <c r="AI67" s="34">
        <v>2.2488789338645505E-3</v>
      </c>
      <c r="AJ67" s="34">
        <v>1.6288215115837885E-3</v>
      </c>
      <c r="AK67" s="34">
        <v>9.9372333949730968E-2</v>
      </c>
      <c r="AL67" s="34">
        <v>2.1043861798663257</v>
      </c>
      <c r="AM67" s="34">
        <v>8.6474863218810238</v>
      </c>
      <c r="AN67" s="34">
        <v>5.9971726938274248</v>
      </c>
      <c r="AO67" s="34">
        <v>4.1052414941723994</v>
      </c>
      <c r="AP67" s="34">
        <v>3.4133511664011538</v>
      </c>
      <c r="AQ67" s="34">
        <v>2.8652633725706838</v>
      </c>
      <c r="AR67" s="34">
        <v>2.5036656340657037</v>
      </c>
      <c r="AS67" s="34">
        <v>2.5030278697532409</v>
      </c>
      <c r="AT67" s="34">
        <v>2.5968013672255013</v>
      </c>
      <c r="AU67" s="34">
        <v>2.6580411226526226</v>
      </c>
      <c r="AV67" s="34">
        <v>2.6139050067806906</v>
      </c>
    </row>
    <row r="68" spans="1:48" x14ac:dyDescent="0.25">
      <c r="A68" s="1"/>
      <c r="B68" s="23"/>
      <c r="C68" s="21"/>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row>
    <row r="69" spans="1:48" x14ac:dyDescent="0.25">
      <c r="A69" s="1"/>
      <c r="B69" s="44" t="s">
        <v>26</v>
      </c>
      <c r="C69" s="21"/>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row>
    <row r="70" spans="1:48" x14ac:dyDescent="0.25">
      <c r="A70" s="1"/>
      <c r="B70" s="23" t="s">
        <v>215</v>
      </c>
      <c r="C70" s="21" t="s">
        <v>10</v>
      </c>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2">
        <v>9693.8805699999975</v>
      </c>
      <c r="AH70" s="32">
        <v>9693.8805699999975</v>
      </c>
      <c r="AI70" s="32">
        <v>9709.0961599999991</v>
      </c>
      <c r="AJ70" s="32">
        <v>9709.0961599999991</v>
      </c>
      <c r="AK70" s="32">
        <v>9709.0961599999991</v>
      </c>
      <c r="AL70" s="32">
        <v>9691.2581023016974</v>
      </c>
      <c r="AM70" s="32">
        <v>9689.8636117898404</v>
      </c>
      <c r="AN70" s="32">
        <v>10558.253420302151</v>
      </c>
      <c r="AO70" s="32">
        <v>10528.416521622325</v>
      </c>
      <c r="AP70" s="32">
        <v>10527.765881535954</v>
      </c>
      <c r="AQ70" s="32">
        <v>10530.241382018274</v>
      </c>
      <c r="AR70" s="32">
        <v>10530.508650603366</v>
      </c>
      <c r="AS70" s="32">
        <v>10532.180004047572</v>
      </c>
      <c r="AT70" s="32">
        <v>10532.837500594462</v>
      </c>
      <c r="AU70" s="32">
        <v>10534.319816613637</v>
      </c>
      <c r="AV70" s="32">
        <v>10536.219674144279</v>
      </c>
    </row>
    <row r="71" spans="1:48" x14ac:dyDescent="0.25">
      <c r="A71" s="1"/>
      <c r="B71" s="23" t="s">
        <v>216</v>
      </c>
      <c r="C71" s="21" t="s">
        <v>10</v>
      </c>
      <c r="D71" s="32"/>
      <c r="E71" s="32"/>
      <c r="F71" s="32"/>
      <c r="G71" s="32"/>
      <c r="H71" s="32"/>
      <c r="I71" s="32"/>
      <c r="J71" s="32"/>
      <c r="K71" s="32"/>
      <c r="L71" s="32"/>
      <c r="M71" s="32"/>
      <c r="N71" s="32"/>
      <c r="O71" s="32"/>
      <c r="P71" s="32"/>
      <c r="Q71" s="32"/>
      <c r="R71" s="32"/>
      <c r="S71" s="32"/>
      <c r="T71" s="32"/>
      <c r="U71" s="32"/>
      <c r="V71" s="32"/>
      <c r="W71" s="32"/>
      <c r="X71" s="32"/>
      <c r="Y71" s="32"/>
      <c r="Z71" s="32"/>
      <c r="AA71" s="32"/>
      <c r="AB71" s="32">
        <v>8605.9204998378373</v>
      </c>
      <c r="AC71" s="32">
        <v>8842.2158542278103</v>
      </c>
      <c r="AD71" s="32">
        <v>8883.6445823815557</v>
      </c>
      <c r="AE71" s="32">
        <v>8777.2603121490683</v>
      </c>
      <c r="AF71" s="32">
        <v>9016.2278395352405</v>
      </c>
      <c r="AG71" s="32">
        <v>9445.1203399999995</v>
      </c>
      <c r="AH71" s="32">
        <v>9455.0442500000063</v>
      </c>
      <c r="AI71" s="32">
        <v>9468.4356700000008</v>
      </c>
      <c r="AJ71" s="32">
        <v>9443.9934700000031</v>
      </c>
      <c r="AK71" s="32">
        <v>9305.8566600000013</v>
      </c>
      <c r="AL71" s="32">
        <v>9415.446020000003</v>
      </c>
      <c r="AM71" s="32">
        <v>9386.5506100000039</v>
      </c>
      <c r="AN71" s="32">
        <v>10303.514213897342</v>
      </c>
      <c r="AO71" s="32">
        <v>10274.397190711001</v>
      </c>
      <c r="AP71" s="32">
        <v>10273.762248631929</v>
      </c>
      <c r="AQ71" s="32">
        <v>10276.178022661092</v>
      </c>
      <c r="AR71" s="32">
        <v>10276.438842851307</v>
      </c>
      <c r="AS71" s="32">
        <v>10278.06987151517</v>
      </c>
      <c r="AT71" s="32">
        <v>10278.711504628789</v>
      </c>
      <c r="AU71" s="32">
        <v>10280.158056777622</v>
      </c>
      <c r="AV71" s="32">
        <v>10282.012076404933</v>
      </c>
    </row>
    <row r="72" spans="1:48" x14ac:dyDescent="0.25">
      <c r="A72" s="1"/>
      <c r="B72" s="23" t="s">
        <v>217</v>
      </c>
      <c r="C72" s="21" t="s">
        <v>192</v>
      </c>
      <c r="D72" s="38"/>
      <c r="E72" s="38"/>
      <c r="F72" s="38"/>
      <c r="G72" s="38"/>
      <c r="H72" s="38"/>
      <c r="I72" s="38"/>
      <c r="J72" s="38"/>
      <c r="K72" s="38"/>
      <c r="L72" s="38"/>
      <c r="M72" s="38"/>
      <c r="N72" s="38"/>
      <c r="O72" s="38"/>
      <c r="P72" s="38"/>
      <c r="Q72" s="38"/>
      <c r="R72" s="38"/>
      <c r="S72" s="38"/>
      <c r="T72" s="38"/>
      <c r="U72" s="38"/>
      <c r="V72" s="38"/>
      <c r="W72" s="38"/>
      <c r="X72" s="38"/>
      <c r="Y72" s="38"/>
      <c r="Z72" s="38"/>
      <c r="AA72" s="38"/>
      <c r="AB72" s="38">
        <v>0.23055727167845552</v>
      </c>
      <c r="AC72" s="38">
        <v>0.23055727167845552</v>
      </c>
      <c r="AD72" s="38">
        <v>0.23055727167845552</v>
      </c>
      <c r="AE72" s="38">
        <v>0.23055727167845552</v>
      </c>
      <c r="AF72" s="38">
        <v>0.24504736866113097</v>
      </c>
      <c r="AG72" s="38">
        <v>0.94742536663546095</v>
      </c>
      <c r="AH72" s="38">
        <v>0.94622084645851168</v>
      </c>
      <c r="AI72" s="38">
        <v>0.78588374743734013</v>
      </c>
      <c r="AJ72" s="38">
        <v>0.54311511260190337</v>
      </c>
      <c r="AK72" s="38">
        <v>0.49895798631396476</v>
      </c>
      <c r="AL72" s="38">
        <v>0.34417656859329515</v>
      </c>
      <c r="AM72" s="38">
        <v>0.18575052033944126</v>
      </c>
      <c r="AN72" s="38">
        <v>0.63499994725194464</v>
      </c>
      <c r="AO72" s="38">
        <v>0.57600532895398626</v>
      </c>
      <c r="AP72" s="38">
        <v>0.65301865373421952</v>
      </c>
      <c r="AQ72" s="38">
        <v>0.7063510892681869</v>
      </c>
      <c r="AR72" s="38">
        <v>0.71029775814503882</v>
      </c>
      <c r="AS72" s="38">
        <v>0.75440730393741917</v>
      </c>
      <c r="AT72" s="38">
        <v>0.76061005257422132</v>
      </c>
      <c r="AU72" s="38">
        <v>0.76264012798571834</v>
      </c>
      <c r="AV72" s="38">
        <v>0.76799333581002893</v>
      </c>
    </row>
    <row r="73" spans="1:48" x14ac:dyDescent="0.25">
      <c r="A73" s="1"/>
      <c r="B73" s="23" t="s">
        <v>218</v>
      </c>
      <c r="C73" s="21" t="s">
        <v>219</v>
      </c>
      <c r="D73" s="34"/>
      <c r="E73" s="34"/>
      <c r="F73" s="34"/>
      <c r="G73" s="34"/>
      <c r="H73" s="34"/>
      <c r="I73" s="34"/>
      <c r="J73" s="34"/>
      <c r="K73" s="34"/>
      <c r="L73" s="34"/>
      <c r="M73" s="34"/>
      <c r="N73" s="34"/>
      <c r="O73" s="34"/>
      <c r="P73" s="34"/>
      <c r="Q73" s="34"/>
      <c r="R73" s="34"/>
      <c r="S73" s="34"/>
      <c r="T73" s="34"/>
      <c r="U73" s="34"/>
      <c r="V73" s="34"/>
      <c r="W73" s="34"/>
      <c r="X73" s="34"/>
      <c r="Y73" s="34"/>
      <c r="Z73" s="34"/>
      <c r="AA73" s="34"/>
      <c r="AB73" s="34">
        <v>0</v>
      </c>
      <c r="AC73" s="34">
        <v>4.5391764093834484</v>
      </c>
      <c r="AD73" s="34">
        <v>11.980449211651388</v>
      </c>
      <c r="AE73" s="34">
        <v>5.8041927857689988</v>
      </c>
      <c r="AF73" s="34">
        <v>2.6901268675444188</v>
      </c>
      <c r="AG73" s="34">
        <v>28.944984767483465</v>
      </c>
      <c r="AH73" s="34">
        <v>15.263181938591933</v>
      </c>
      <c r="AI73" s="34">
        <v>0</v>
      </c>
      <c r="AJ73" s="34">
        <v>0</v>
      </c>
      <c r="AK73" s="34">
        <v>8.035096366049039E-262</v>
      </c>
      <c r="AL73" s="34">
        <v>1.7306725626989223</v>
      </c>
      <c r="AM73" s="34">
        <v>7.4766539976315247</v>
      </c>
      <c r="AN73" s="34">
        <v>19.614907084837313</v>
      </c>
      <c r="AO73" s="34">
        <v>17.468805836705723</v>
      </c>
      <c r="AP73" s="34">
        <v>19.16759375989351</v>
      </c>
      <c r="AQ73" s="34">
        <v>21.110494354727525</v>
      </c>
      <c r="AR73" s="34">
        <v>21.563828562785567</v>
      </c>
      <c r="AS73" s="34">
        <v>23.796034622765696</v>
      </c>
      <c r="AT73" s="34">
        <v>24.547631075368756</v>
      </c>
      <c r="AU73" s="34">
        <v>25.008108203835896</v>
      </c>
      <c r="AV73" s="34">
        <v>26.19342811687719</v>
      </c>
    </row>
    <row r="74" spans="1:48" x14ac:dyDescent="0.25">
      <c r="A74" s="1"/>
      <c r="B74" s="23" t="s">
        <v>220</v>
      </c>
      <c r="C74" s="21" t="s">
        <v>192</v>
      </c>
      <c r="D74" s="38"/>
      <c r="E74" s="38"/>
      <c r="F74" s="38"/>
      <c r="G74" s="38"/>
      <c r="H74" s="38"/>
      <c r="I74" s="38"/>
      <c r="J74" s="38"/>
      <c r="K74" s="38"/>
      <c r="L74" s="38"/>
      <c r="M74" s="38"/>
      <c r="N74" s="38"/>
      <c r="O74" s="38"/>
      <c r="P74" s="38"/>
      <c r="Q74" s="38"/>
      <c r="R74" s="38"/>
      <c r="S74" s="38"/>
      <c r="T74" s="38"/>
      <c r="U74" s="38"/>
      <c r="V74" s="38"/>
      <c r="W74" s="38"/>
      <c r="X74" s="38"/>
      <c r="Y74" s="38"/>
      <c r="Z74" s="38"/>
      <c r="AA74" s="38"/>
      <c r="AB74" s="38">
        <v>0.76944272832154448</v>
      </c>
      <c r="AC74" s="38">
        <v>0.76944272832154448</v>
      </c>
      <c r="AD74" s="38">
        <v>0.76944272832154448</v>
      </c>
      <c r="AE74" s="38">
        <v>0.76944272832154448</v>
      </c>
      <c r="AF74" s="38">
        <v>0.75495263133886903</v>
      </c>
      <c r="AG74" s="38">
        <v>4.2177545019032023E-2</v>
      </c>
      <c r="AH74" s="38">
        <v>4.351731286019235E-2</v>
      </c>
      <c r="AI74" s="38">
        <v>0.20622631442140851</v>
      </c>
      <c r="AJ74" s="38">
        <v>0.44101504464591107</v>
      </c>
      <c r="AK74" s="38">
        <v>0.489514891005424</v>
      </c>
      <c r="AL74" s="38">
        <v>0.65018031064799164</v>
      </c>
      <c r="AM74" s="38">
        <v>0.80809481194498112</v>
      </c>
      <c r="AN74" s="38">
        <v>0.35884538527426996</v>
      </c>
      <c r="AO74" s="38">
        <v>0.41784000394211623</v>
      </c>
      <c r="AP74" s="38">
        <v>0.34082667904496428</v>
      </c>
      <c r="AQ74" s="38">
        <v>0.28749424339044011</v>
      </c>
      <c r="AR74" s="38">
        <v>0.28354757448554602</v>
      </c>
      <c r="AS74" s="38">
        <v>0.23943802862954588</v>
      </c>
      <c r="AT74" s="38">
        <v>0.23323527996719984</v>
      </c>
      <c r="AU74" s="38">
        <v>0.23120520452285392</v>
      </c>
      <c r="AV74" s="38">
        <v>0.22585199668505376</v>
      </c>
    </row>
    <row r="75" spans="1:48" x14ac:dyDescent="0.25">
      <c r="A75" s="1"/>
      <c r="B75" s="23" t="s">
        <v>221</v>
      </c>
      <c r="C75" s="21" t="s">
        <v>219</v>
      </c>
      <c r="D75" s="34"/>
      <c r="E75" s="34"/>
      <c r="F75" s="34"/>
      <c r="G75" s="34"/>
      <c r="H75" s="34"/>
      <c r="I75" s="34"/>
      <c r="J75" s="34"/>
      <c r="K75" s="34"/>
      <c r="L75" s="34"/>
      <c r="M75" s="34"/>
      <c r="N75" s="34"/>
      <c r="O75" s="34"/>
      <c r="P75" s="34"/>
      <c r="Q75" s="34"/>
      <c r="R75" s="34"/>
      <c r="S75" s="34"/>
      <c r="T75" s="34"/>
      <c r="U75" s="34"/>
      <c r="V75" s="34"/>
      <c r="W75" s="34"/>
      <c r="X75" s="34"/>
      <c r="Y75" s="34"/>
      <c r="Z75" s="34"/>
      <c r="AA75" s="34"/>
      <c r="AB75" s="34">
        <v>2.9298201894635705</v>
      </c>
      <c r="AC75" s="34">
        <v>11.795093783706257</v>
      </c>
      <c r="AD75" s="34">
        <v>19.233477288880135</v>
      </c>
      <c r="AE75" s="34">
        <v>15.798995434685352</v>
      </c>
      <c r="AF75" s="34">
        <v>2.8622319458292389</v>
      </c>
      <c r="AG75" s="34">
        <v>0.49011901239732347</v>
      </c>
      <c r="AH75" s="34">
        <v>0.26727628523141367</v>
      </c>
      <c r="AI75" s="34">
        <v>1.4251322578694849</v>
      </c>
      <c r="AJ75" s="34">
        <v>1.1247058940273798E-3</v>
      </c>
      <c r="AK75" s="34">
        <v>8.0415904024826262E-2</v>
      </c>
      <c r="AL75" s="34">
        <v>1.1345781588896799</v>
      </c>
      <c r="AM75" s="34">
        <v>10.875463363547077</v>
      </c>
      <c r="AN75" s="34">
        <v>6.9443998098367912</v>
      </c>
      <c r="AO75" s="34">
        <v>8.7177031909573302</v>
      </c>
      <c r="AP75" s="34">
        <v>5.4411198822757081</v>
      </c>
      <c r="AQ75" s="34">
        <v>3.8666388395610842</v>
      </c>
      <c r="AR75" s="34">
        <v>3.8913257300962529</v>
      </c>
      <c r="AS75" s="34">
        <v>3.0067589248202133</v>
      </c>
      <c r="AT75" s="34">
        <v>3.0208241345856348</v>
      </c>
      <c r="AU75" s="34">
        <v>3.0745814465970653</v>
      </c>
      <c r="AV75" s="34">
        <v>3.1470102288797666</v>
      </c>
    </row>
    <row r="76" spans="1:48" ht="15.75" thickBot="1" x14ac:dyDescent="0.3">
      <c r="A76" s="1"/>
      <c r="B76" s="27"/>
      <c r="C76" s="29"/>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row>
    <row r="77" spans="1:48"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row>
  </sheetData>
  <sheetProtection sheet="1" objects="1" scenarios="1"/>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BEE7E-74B8-4676-8B84-91A8C6199576}">
  <dimension ref="A1:AV53"/>
  <sheetViews>
    <sheetView zoomScale="99" zoomScaleNormal="99" workbookViewId="0">
      <pane xSplit="3" ySplit="2" topLeftCell="AN3" activePane="bottomRight" state="frozen"/>
      <selection activeCell="B73" sqref="B73"/>
      <selection pane="topRight" activeCell="B73" sqref="B73"/>
      <selection pane="bottomLeft" activeCell="B73" sqref="B73"/>
      <selection pane="bottomRight"/>
    </sheetView>
  </sheetViews>
  <sheetFormatPr defaultColWidth="8.7109375" defaultRowHeight="15" x14ac:dyDescent="0.25"/>
  <cols>
    <col min="1" max="1" width="8.7109375" style="2"/>
    <col min="2" max="2" width="52.140625" style="2" customWidth="1"/>
    <col min="3" max="3" width="16" style="2" bestFit="1" customWidth="1"/>
    <col min="4" max="35" width="11.5703125" style="2" customWidth="1"/>
    <col min="36" max="45" width="10.5703125" style="2" bestFit="1" customWidth="1"/>
    <col min="46" max="46" width="9.7109375" style="2" bestFit="1" customWidth="1"/>
    <col min="47" max="48" width="10.5703125" style="2" bestFit="1" customWidth="1"/>
    <col min="49" max="16384" width="8.7109375" style="2"/>
  </cols>
  <sheetData>
    <row r="1" spans="1:48" x14ac:dyDescent="0.25">
      <c r="A1" s="67" t="s">
        <v>6</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row>
    <row r="2" spans="1:48" x14ac:dyDescent="0.25">
      <c r="B2" s="15" t="str">
        <f>+TOC!A90&amp;" Crop Insurance Programs"</f>
        <v>North Dakota Crop Insurance Programs</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75" thickBot="1" x14ac:dyDescent="0.3">
      <c r="A3" s="1"/>
      <c r="B3" s="19"/>
      <c r="C3" s="20" t="s">
        <v>7</v>
      </c>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row>
    <row r="4" spans="1:48" x14ac:dyDescent="0.25">
      <c r="A4" s="1"/>
      <c r="B4" s="30"/>
      <c r="C4" s="31"/>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row>
    <row r="5" spans="1:48" x14ac:dyDescent="0.25">
      <c r="A5" s="1"/>
      <c r="B5" s="22" t="s">
        <v>8</v>
      </c>
      <c r="C5" s="2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row>
    <row r="6" spans="1:48" x14ac:dyDescent="0.25">
      <c r="A6" s="1"/>
      <c r="B6" s="49" t="s">
        <v>207</v>
      </c>
      <c r="C6" s="2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row>
    <row r="7" spans="1:48" x14ac:dyDescent="0.25">
      <c r="A7" s="1"/>
      <c r="B7" s="33" t="s">
        <v>208</v>
      </c>
      <c r="C7" s="21" t="s">
        <v>10</v>
      </c>
      <c r="D7" s="69"/>
      <c r="E7" s="69"/>
      <c r="F7" s="69"/>
      <c r="G7" s="69"/>
      <c r="H7" s="69"/>
      <c r="I7" s="69"/>
      <c r="J7" s="69"/>
      <c r="K7" s="69"/>
      <c r="L7" s="69"/>
      <c r="M7" s="69"/>
      <c r="N7" s="69"/>
      <c r="O7" s="69"/>
      <c r="P7" s="69"/>
      <c r="Q7" s="69"/>
      <c r="R7" s="69"/>
      <c r="S7" s="69"/>
      <c r="T7" s="69"/>
      <c r="U7" s="69"/>
      <c r="V7" s="69"/>
      <c r="W7" s="69"/>
      <c r="X7" s="69"/>
      <c r="Y7" s="69"/>
      <c r="Z7" s="69"/>
      <c r="AA7" s="69"/>
      <c r="AB7" s="69">
        <v>164.94900000000001</v>
      </c>
      <c r="AC7" s="69">
        <v>125.994</v>
      </c>
      <c r="AD7" s="69">
        <v>138.76</v>
      </c>
      <c r="AE7" s="69">
        <v>142.54400000000001</v>
      </c>
      <c r="AF7" s="69">
        <v>110.852</v>
      </c>
      <c r="AG7" s="69">
        <v>120.441</v>
      </c>
      <c r="AH7" s="69">
        <v>97.775000000000006</v>
      </c>
      <c r="AI7" s="69">
        <v>94.498000000000005</v>
      </c>
      <c r="AJ7" s="69">
        <v>78.751000000000005</v>
      </c>
      <c r="AK7" s="69">
        <v>66.637</v>
      </c>
      <c r="AL7" s="69">
        <v>68.355000000000004</v>
      </c>
      <c r="AM7" s="69">
        <v>125.62462313333585</v>
      </c>
      <c r="AN7" s="69">
        <v>115.38327445210714</v>
      </c>
      <c r="AO7" s="69">
        <v>116.34830233069432</v>
      </c>
      <c r="AP7" s="69">
        <v>116.78717421231786</v>
      </c>
      <c r="AQ7" s="69">
        <v>116.79705652723462</v>
      </c>
      <c r="AR7" s="69">
        <v>117.04360474459838</v>
      </c>
      <c r="AS7" s="69">
        <v>117.31875021098334</v>
      </c>
      <c r="AT7" s="69">
        <v>117.7740294170822</v>
      </c>
      <c r="AU7" s="69">
        <v>118.10924280179717</v>
      </c>
      <c r="AV7" s="69">
        <v>118.25246518335503</v>
      </c>
    </row>
    <row r="8" spans="1:48" x14ac:dyDescent="0.25">
      <c r="A8" s="1"/>
      <c r="B8" s="33" t="s">
        <v>209</v>
      </c>
      <c r="C8" s="21" t="s">
        <v>192</v>
      </c>
      <c r="D8" s="41"/>
      <c r="E8" s="41"/>
      <c r="F8" s="41"/>
      <c r="G8" s="41"/>
      <c r="H8" s="41"/>
      <c r="I8" s="41"/>
      <c r="J8" s="41"/>
      <c r="K8" s="41"/>
      <c r="L8" s="41"/>
      <c r="M8" s="41"/>
      <c r="N8" s="41"/>
      <c r="O8" s="41"/>
      <c r="P8" s="41"/>
      <c r="Q8" s="41"/>
      <c r="R8" s="41"/>
      <c r="S8" s="41"/>
      <c r="T8" s="41"/>
      <c r="U8" s="41"/>
      <c r="V8" s="41"/>
      <c r="W8" s="41"/>
      <c r="X8" s="41"/>
      <c r="Y8" s="41"/>
      <c r="Z8" s="41"/>
      <c r="AA8" s="41"/>
      <c r="AB8" s="41">
        <v>5.8910357142857146E-2</v>
      </c>
      <c r="AC8" s="41">
        <v>4.5816000000000003E-2</v>
      </c>
      <c r="AD8" s="41">
        <v>4.0220289855072464E-2</v>
      </c>
      <c r="AE8" s="41">
        <v>4.1679532163742691E-2</v>
      </c>
      <c r="AF8" s="41">
        <v>3.5191111111111111E-2</v>
      </c>
      <c r="AG8" s="41">
        <v>3.4411714285714289E-2</v>
      </c>
      <c r="AH8" s="41">
        <v>5.0141025641025641E-2</v>
      </c>
      <c r="AI8" s="41">
        <v>2.3048292682926831E-2</v>
      </c>
      <c r="AJ8" s="41">
        <v>2.6695254237288139E-2</v>
      </c>
      <c r="AK8" s="41">
        <v>1.6453580246913579E-2</v>
      </c>
      <c r="AL8" s="41">
        <v>1.730506329113924E-2</v>
      </c>
      <c r="AM8" s="41">
        <v>2.672864321985869E-2</v>
      </c>
      <c r="AN8" s="41">
        <v>2.672864321985869E-2</v>
      </c>
      <c r="AO8" s="41">
        <v>2.672864321985869E-2</v>
      </c>
      <c r="AP8" s="41">
        <v>2.672864321985869E-2</v>
      </c>
      <c r="AQ8" s="41">
        <v>2.672864321985869E-2</v>
      </c>
      <c r="AR8" s="41">
        <v>2.672864321985869E-2</v>
      </c>
      <c r="AS8" s="41">
        <v>2.672864321985869E-2</v>
      </c>
      <c r="AT8" s="41">
        <v>2.672864321985869E-2</v>
      </c>
      <c r="AU8" s="41">
        <v>2.672864321985869E-2</v>
      </c>
      <c r="AV8" s="41">
        <v>2.672864321985869E-2</v>
      </c>
    </row>
    <row r="9" spans="1:48" x14ac:dyDescent="0.25">
      <c r="A9" s="1"/>
      <c r="B9" s="33" t="s">
        <v>261</v>
      </c>
      <c r="C9" s="21" t="s">
        <v>210</v>
      </c>
      <c r="D9" s="50"/>
      <c r="E9" s="50"/>
      <c r="F9" s="50"/>
      <c r="G9" s="50"/>
      <c r="H9" s="50"/>
      <c r="I9" s="50"/>
      <c r="J9" s="50"/>
      <c r="K9" s="50"/>
      <c r="L9" s="50"/>
      <c r="M9" s="50"/>
      <c r="N9" s="50"/>
      <c r="O9" s="50"/>
      <c r="P9" s="50"/>
      <c r="Q9" s="50"/>
      <c r="R9" s="50"/>
      <c r="S9" s="50"/>
      <c r="T9" s="50"/>
      <c r="U9" s="50"/>
      <c r="V9" s="50"/>
      <c r="W9" s="50"/>
      <c r="X9" s="50"/>
      <c r="Y9" s="50"/>
      <c r="Z9" s="50"/>
      <c r="AA9" s="50"/>
      <c r="AB9" s="50">
        <v>6.4961500000000001</v>
      </c>
      <c r="AC9" s="50">
        <v>4.8114780000000001</v>
      </c>
      <c r="AD9" s="50">
        <v>5.3064989999999996</v>
      </c>
      <c r="AE9" s="50">
        <v>4.5298590000000001</v>
      </c>
      <c r="AF9" s="50">
        <v>3.1585030000000001</v>
      </c>
      <c r="AG9" s="50">
        <v>3.4945780000000002</v>
      </c>
      <c r="AH9" s="50">
        <v>3.0116049999999999</v>
      </c>
      <c r="AI9" s="50">
        <v>2.8887049999999999</v>
      </c>
      <c r="AJ9" s="50">
        <v>3.4051100000000001</v>
      </c>
      <c r="AK9" s="50">
        <v>2.99491</v>
      </c>
      <c r="AL9" s="50">
        <v>3.035987</v>
      </c>
      <c r="AM9" s="50">
        <v>5.5196450234027896</v>
      </c>
      <c r="AN9" s="50">
        <v>4.8991790405362634</v>
      </c>
      <c r="AO9" s="50">
        <v>5.1080328670470863</v>
      </c>
      <c r="AP9" s="50">
        <v>5.1986239315065168</v>
      </c>
      <c r="AQ9" s="50">
        <v>5.1772444069838368</v>
      </c>
      <c r="AR9" s="50">
        <v>5.1681939687606988</v>
      </c>
      <c r="AS9" s="50">
        <v>5.1633382494723463</v>
      </c>
      <c r="AT9" s="50">
        <v>5.182202160586872</v>
      </c>
      <c r="AU9" s="50">
        <v>5.2073848147293438</v>
      </c>
      <c r="AV9" s="50">
        <v>5.2151473976711653</v>
      </c>
    </row>
    <row r="10" spans="1:48" x14ac:dyDescent="0.25">
      <c r="A10" s="1"/>
      <c r="B10" s="33" t="s">
        <v>211</v>
      </c>
      <c r="C10" s="21" t="s">
        <v>210</v>
      </c>
      <c r="D10" s="50"/>
      <c r="E10" s="50"/>
      <c r="F10" s="50"/>
      <c r="G10" s="50"/>
      <c r="H10" s="50"/>
      <c r="I10" s="50"/>
      <c r="J10" s="50"/>
      <c r="K10" s="50"/>
      <c r="L10" s="50"/>
      <c r="M10" s="50"/>
      <c r="N10" s="50"/>
      <c r="O10" s="50"/>
      <c r="P10" s="50"/>
      <c r="Q10" s="50"/>
      <c r="R10" s="50"/>
      <c r="S10" s="50"/>
      <c r="T10" s="50"/>
      <c r="U10" s="50"/>
      <c r="V10" s="50"/>
      <c r="W10" s="50"/>
      <c r="X10" s="50"/>
      <c r="Y10" s="50"/>
      <c r="Z10" s="50"/>
      <c r="AA10" s="50"/>
      <c r="AB10" s="50">
        <v>4.4033480000000003</v>
      </c>
      <c r="AC10" s="50">
        <v>3.3865539999999998</v>
      </c>
      <c r="AD10" s="50">
        <v>3.8030119999999998</v>
      </c>
      <c r="AE10" s="50">
        <v>3.2652049999999999</v>
      </c>
      <c r="AF10" s="50">
        <v>2.2513779999999999</v>
      </c>
      <c r="AG10" s="50">
        <v>2.5138069999999999</v>
      </c>
      <c r="AH10" s="50">
        <v>2.0387040000000001</v>
      </c>
      <c r="AI10" s="50">
        <v>2.057776</v>
      </c>
      <c r="AJ10" s="50">
        <v>2.2736869999999998</v>
      </c>
      <c r="AK10" s="50">
        <v>2.0985520000000002</v>
      </c>
      <c r="AL10" s="50">
        <v>2.120844</v>
      </c>
      <c r="AM10" s="50">
        <v>3.8155143194173937</v>
      </c>
      <c r="AN10" s="50">
        <v>3.3866104981931895</v>
      </c>
      <c r="AO10" s="50">
        <v>3.5309829645997142</v>
      </c>
      <c r="AP10" s="50">
        <v>3.5936050176829637</v>
      </c>
      <c r="AQ10" s="50">
        <v>3.5788261901292433</v>
      </c>
      <c r="AR10" s="50">
        <v>3.572569976823682</v>
      </c>
      <c r="AS10" s="50">
        <v>3.5692134083492193</v>
      </c>
      <c r="AT10" s="50">
        <v>3.5822532909272691</v>
      </c>
      <c r="AU10" s="50">
        <v>3.5996610729629155</v>
      </c>
      <c r="AV10" s="50">
        <v>3.6050270423766384</v>
      </c>
    </row>
    <row r="11" spans="1:48" x14ac:dyDescent="0.25">
      <c r="A11" s="1"/>
      <c r="B11" s="33" t="s">
        <v>212</v>
      </c>
      <c r="C11" s="21" t="s">
        <v>210</v>
      </c>
      <c r="D11" s="50"/>
      <c r="E11" s="50"/>
      <c r="F11" s="50"/>
      <c r="G11" s="50"/>
      <c r="H11" s="50"/>
      <c r="I11" s="50"/>
      <c r="J11" s="50"/>
      <c r="K11" s="50"/>
      <c r="L11" s="50"/>
      <c r="M11" s="50"/>
      <c r="N11" s="50"/>
      <c r="O11" s="50"/>
      <c r="P11" s="50"/>
      <c r="Q11" s="50"/>
      <c r="R11" s="50"/>
      <c r="S11" s="50"/>
      <c r="T11" s="50"/>
      <c r="U11" s="50"/>
      <c r="V11" s="50"/>
      <c r="W11" s="50"/>
      <c r="X11" s="50"/>
      <c r="Y11" s="50"/>
      <c r="Z11" s="50"/>
      <c r="AA11" s="50"/>
      <c r="AB11" s="50">
        <v>4.5461080000000003</v>
      </c>
      <c r="AC11" s="50">
        <v>1.5177799999999999</v>
      </c>
      <c r="AD11" s="50">
        <v>1.2675289999999999</v>
      </c>
      <c r="AE11" s="50">
        <v>5.295687</v>
      </c>
      <c r="AF11" s="50">
        <v>1.691584</v>
      </c>
      <c r="AG11" s="50">
        <v>2.5067430000000002</v>
      </c>
      <c r="AH11" s="50">
        <v>4.9021100000000004</v>
      </c>
      <c r="AI11" s="50">
        <v>9.2718950000000007</v>
      </c>
      <c r="AJ11" s="50">
        <v>5.1809690000000002</v>
      </c>
      <c r="AK11" s="50">
        <v>1.278367</v>
      </c>
      <c r="AL11" s="50">
        <v>2.149089</v>
      </c>
      <c r="AM11" s="50">
        <v>1.9905470619647623</v>
      </c>
      <c r="AN11" s="50">
        <v>3.2006101732938821</v>
      </c>
      <c r="AO11" s="50">
        <v>3.634614159091377</v>
      </c>
      <c r="AP11" s="50">
        <v>3.7162340589525744</v>
      </c>
      <c r="AQ11" s="50">
        <v>3.8058440410606877</v>
      </c>
      <c r="AR11" s="50">
        <v>3.8861435395060888</v>
      </c>
      <c r="AS11" s="50">
        <v>4.0807744463139457</v>
      </c>
      <c r="AT11" s="50">
        <v>4.3076245439930432</v>
      </c>
      <c r="AU11" s="50">
        <v>4.4800324067643622</v>
      </c>
      <c r="AV11" s="50">
        <v>4.593667886840346</v>
      </c>
    </row>
    <row r="12" spans="1:48" x14ac:dyDescent="0.25">
      <c r="A12" s="1"/>
      <c r="B12" s="49" t="s">
        <v>213</v>
      </c>
      <c r="C12" s="21"/>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row>
    <row r="13" spans="1:48" x14ac:dyDescent="0.25">
      <c r="A13" s="1"/>
      <c r="B13" s="33" t="s">
        <v>208</v>
      </c>
      <c r="C13" s="21" t="s">
        <v>10</v>
      </c>
      <c r="D13" s="69"/>
      <c r="E13" s="69"/>
      <c r="F13" s="69"/>
      <c r="G13" s="69"/>
      <c r="H13" s="69"/>
      <c r="I13" s="69"/>
      <c r="J13" s="69"/>
      <c r="K13" s="69"/>
      <c r="L13" s="69"/>
      <c r="M13" s="69"/>
      <c r="N13" s="69"/>
      <c r="O13" s="69"/>
      <c r="P13" s="69"/>
      <c r="Q13" s="69"/>
      <c r="R13" s="69"/>
      <c r="S13" s="69"/>
      <c r="T13" s="69"/>
      <c r="U13" s="69"/>
      <c r="V13" s="69"/>
      <c r="W13" s="69"/>
      <c r="X13" s="69"/>
      <c r="Y13" s="69"/>
      <c r="Z13" s="69"/>
      <c r="AA13" s="69"/>
      <c r="AB13" s="69">
        <v>2878.2939999999999</v>
      </c>
      <c r="AC13" s="69">
        <v>2625.28</v>
      </c>
      <c r="AD13" s="69">
        <v>3152.884</v>
      </c>
      <c r="AE13" s="69">
        <v>3209.1579999999999</v>
      </c>
      <c r="AF13" s="69">
        <v>2950.377</v>
      </c>
      <c r="AG13" s="69">
        <v>3686.3429999999998</v>
      </c>
      <c r="AH13" s="69">
        <v>3527.9929999999999</v>
      </c>
      <c r="AI13" s="69">
        <v>3861.692</v>
      </c>
      <c r="AJ13" s="69">
        <v>3860.0160000000001</v>
      </c>
      <c r="AK13" s="69">
        <v>4204.8059999999996</v>
      </c>
      <c r="AL13" s="69">
        <v>4152.777</v>
      </c>
      <c r="AM13" s="69">
        <v>5780.1943543118105</v>
      </c>
      <c r="AN13" s="69">
        <v>5308.9731529956789</v>
      </c>
      <c r="AO13" s="69">
        <v>5353.3756638763889</v>
      </c>
      <c r="AP13" s="69">
        <v>5373.5688768720138</v>
      </c>
      <c r="AQ13" s="69">
        <v>5374.0235783426706</v>
      </c>
      <c r="AR13" s="69">
        <v>5385.3676650235038</v>
      </c>
      <c r="AS13" s="69">
        <v>5398.0275578991614</v>
      </c>
      <c r="AT13" s="69">
        <v>5418.9756987261007</v>
      </c>
      <c r="AU13" s="69">
        <v>5434.3994147579697</v>
      </c>
      <c r="AV13" s="69">
        <v>5440.9893107564094</v>
      </c>
    </row>
    <row r="14" spans="1:48" x14ac:dyDescent="0.25">
      <c r="A14" s="1"/>
      <c r="B14" s="33" t="s">
        <v>209</v>
      </c>
      <c r="C14" s="21" t="s">
        <v>192</v>
      </c>
      <c r="D14" s="41"/>
      <c r="E14" s="41"/>
      <c r="F14" s="41"/>
      <c r="G14" s="41"/>
      <c r="H14" s="41"/>
      <c r="I14" s="41"/>
      <c r="J14" s="41"/>
      <c r="K14" s="41"/>
      <c r="L14" s="41"/>
      <c r="M14" s="41"/>
      <c r="N14" s="41"/>
      <c r="O14" s="41"/>
      <c r="P14" s="41"/>
      <c r="Q14" s="41"/>
      <c r="R14" s="41"/>
      <c r="S14" s="41"/>
      <c r="T14" s="41"/>
      <c r="U14" s="41"/>
      <c r="V14" s="41"/>
      <c r="W14" s="41"/>
      <c r="X14" s="41"/>
      <c r="Y14" s="41"/>
      <c r="Z14" s="41"/>
      <c r="AA14" s="41"/>
      <c r="AB14" s="41">
        <v>1.0279621428571428</v>
      </c>
      <c r="AC14" s="41">
        <v>0.95464727272727279</v>
      </c>
      <c r="AD14" s="41">
        <v>0.91387942028985503</v>
      </c>
      <c r="AE14" s="41">
        <v>0.93835029239766077</v>
      </c>
      <c r="AF14" s="41">
        <v>0.93662761904761904</v>
      </c>
      <c r="AG14" s="41">
        <v>1.0532408571428571</v>
      </c>
      <c r="AH14" s="41">
        <v>1.8092271794871795</v>
      </c>
      <c r="AI14" s="41">
        <v>0.94187609756097557</v>
      </c>
      <c r="AJ14" s="41">
        <v>1.3084800000000001</v>
      </c>
      <c r="AK14" s="41">
        <v>1.0382237037037036</v>
      </c>
      <c r="AL14" s="41">
        <v>1.0513359493670886</v>
      </c>
      <c r="AM14" s="41">
        <v>1.2298285860237894</v>
      </c>
      <c r="AN14" s="41">
        <v>1.2298285860237894</v>
      </c>
      <c r="AO14" s="41">
        <v>1.2298285860237894</v>
      </c>
      <c r="AP14" s="41">
        <v>1.2298285860237894</v>
      </c>
      <c r="AQ14" s="41">
        <v>1.2298285860237894</v>
      </c>
      <c r="AR14" s="41">
        <v>1.2298285860237894</v>
      </c>
      <c r="AS14" s="41">
        <v>1.2298285860237894</v>
      </c>
      <c r="AT14" s="41">
        <v>1.2298285860237894</v>
      </c>
      <c r="AU14" s="41">
        <v>1.2298285860237894</v>
      </c>
      <c r="AV14" s="41">
        <v>1.2298285860237894</v>
      </c>
    </row>
    <row r="15" spans="1:48" x14ac:dyDescent="0.25">
      <c r="A15" s="1"/>
      <c r="B15" s="33" t="s">
        <v>261</v>
      </c>
      <c r="C15" s="21" t="s">
        <v>210</v>
      </c>
      <c r="D15" s="50"/>
      <c r="E15" s="50"/>
      <c r="F15" s="50"/>
      <c r="G15" s="50"/>
      <c r="H15" s="50"/>
      <c r="I15" s="50"/>
      <c r="J15" s="50"/>
      <c r="K15" s="50"/>
      <c r="L15" s="50"/>
      <c r="M15" s="50"/>
      <c r="N15" s="50"/>
      <c r="O15" s="50"/>
      <c r="P15" s="50"/>
      <c r="Q15" s="50"/>
      <c r="R15" s="50"/>
      <c r="S15" s="50"/>
      <c r="T15" s="50"/>
      <c r="U15" s="50"/>
      <c r="V15" s="50"/>
      <c r="W15" s="50"/>
      <c r="X15" s="50"/>
      <c r="Y15" s="50"/>
      <c r="Z15" s="50"/>
      <c r="AA15" s="50"/>
      <c r="AB15" s="50">
        <v>226.64848000000001</v>
      </c>
      <c r="AC15" s="50">
        <v>201.35417899999999</v>
      </c>
      <c r="AD15" s="50">
        <v>226.742615</v>
      </c>
      <c r="AE15" s="50">
        <v>210.03175300000001</v>
      </c>
      <c r="AF15" s="50">
        <v>175.830566</v>
      </c>
      <c r="AG15" s="50">
        <v>227.03869499999999</v>
      </c>
      <c r="AH15" s="50">
        <v>215.15720899999999</v>
      </c>
      <c r="AI15" s="50">
        <v>270.53437300000002</v>
      </c>
      <c r="AJ15" s="50">
        <v>354.67380700000001</v>
      </c>
      <c r="AK15" s="50">
        <v>382.18664200000001</v>
      </c>
      <c r="AL15" s="50">
        <v>314.55589099999997</v>
      </c>
      <c r="AM15" s="50">
        <v>431.49678513034718</v>
      </c>
      <c r="AN15" s="50">
        <v>378.32699210952643</v>
      </c>
      <c r="AO15" s="50">
        <v>399.2087626881393</v>
      </c>
      <c r="AP15" s="50">
        <v>408.24191101021387</v>
      </c>
      <c r="AQ15" s="50">
        <v>405.97367936278187</v>
      </c>
      <c r="AR15" s="50">
        <v>404.72209684485057</v>
      </c>
      <c r="AS15" s="50">
        <v>403.8788345242445</v>
      </c>
      <c r="AT15" s="50">
        <v>405.32232265914348</v>
      </c>
      <c r="AU15" s="50">
        <v>407.57702958940126</v>
      </c>
      <c r="AV15" s="50">
        <v>408.22408406107775</v>
      </c>
    </row>
    <row r="16" spans="1:48" x14ac:dyDescent="0.25">
      <c r="A16" s="1"/>
      <c r="B16" s="33" t="s">
        <v>211</v>
      </c>
      <c r="C16" s="21" t="s">
        <v>210</v>
      </c>
      <c r="D16" s="50"/>
      <c r="E16" s="50"/>
      <c r="F16" s="50"/>
      <c r="G16" s="50"/>
      <c r="H16" s="50"/>
      <c r="I16" s="50"/>
      <c r="J16" s="50"/>
      <c r="K16" s="50"/>
      <c r="L16" s="50"/>
      <c r="M16" s="50"/>
      <c r="N16" s="50"/>
      <c r="O16" s="50"/>
      <c r="P16" s="50"/>
      <c r="Q16" s="50"/>
      <c r="R16" s="50"/>
      <c r="S16" s="50"/>
      <c r="T16" s="50"/>
      <c r="U16" s="50"/>
      <c r="V16" s="50"/>
      <c r="W16" s="50"/>
      <c r="X16" s="50"/>
      <c r="Y16" s="50"/>
      <c r="Z16" s="50"/>
      <c r="AA16" s="50"/>
      <c r="AB16" s="50">
        <v>158.76535999999999</v>
      </c>
      <c r="AC16" s="50">
        <v>145.46112299999999</v>
      </c>
      <c r="AD16" s="50">
        <v>167.373447</v>
      </c>
      <c r="AE16" s="50">
        <v>156.142077</v>
      </c>
      <c r="AF16" s="50">
        <v>130.89641</v>
      </c>
      <c r="AG16" s="50">
        <v>168.824692</v>
      </c>
      <c r="AH16" s="50">
        <v>154.26669699999999</v>
      </c>
      <c r="AI16" s="50">
        <v>199.14441400000001</v>
      </c>
      <c r="AJ16" s="50">
        <v>257.53115300000002</v>
      </c>
      <c r="AK16" s="50">
        <v>279.48341399999998</v>
      </c>
      <c r="AL16" s="50">
        <v>229.72419099999999</v>
      </c>
      <c r="AM16" s="50">
        <v>314.19911246069893</v>
      </c>
      <c r="AN16" s="50">
        <v>275.48294503475995</v>
      </c>
      <c r="AO16" s="50">
        <v>290.68823510528995</v>
      </c>
      <c r="AP16" s="50">
        <v>297.26582104179772</v>
      </c>
      <c r="AQ16" s="50">
        <v>295.61418331229964</v>
      </c>
      <c r="AR16" s="50">
        <v>294.70282978695053</v>
      </c>
      <c r="AS16" s="50">
        <v>294.08879908768142</v>
      </c>
      <c r="AT16" s="50">
        <v>295.13989079093898</v>
      </c>
      <c r="AU16" s="50">
        <v>296.78168034942195</v>
      </c>
      <c r="AV16" s="50">
        <v>297.25284015343544</v>
      </c>
    </row>
    <row r="17" spans="1:48" x14ac:dyDescent="0.25">
      <c r="A17" s="1"/>
      <c r="B17" s="33" t="s">
        <v>212</v>
      </c>
      <c r="C17" s="21" t="s">
        <v>210</v>
      </c>
      <c r="D17" s="50"/>
      <c r="E17" s="50"/>
      <c r="F17" s="50"/>
      <c r="G17" s="50"/>
      <c r="H17" s="50"/>
      <c r="I17" s="50"/>
      <c r="J17" s="50"/>
      <c r="K17" s="50"/>
      <c r="L17" s="50"/>
      <c r="M17" s="50"/>
      <c r="N17" s="50"/>
      <c r="O17" s="50"/>
      <c r="P17" s="50"/>
      <c r="Q17" s="50"/>
      <c r="R17" s="50"/>
      <c r="S17" s="50"/>
      <c r="T17" s="50"/>
      <c r="U17" s="50"/>
      <c r="V17" s="50"/>
      <c r="W17" s="50"/>
      <c r="X17" s="50"/>
      <c r="Y17" s="50"/>
      <c r="Z17" s="50"/>
      <c r="AA17" s="50"/>
      <c r="AB17" s="50">
        <v>164.88640100000001</v>
      </c>
      <c r="AC17" s="50">
        <v>73.350751000000002</v>
      </c>
      <c r="AD17" s="50">
        <v>15.567118000000001</v>
      </c>
      <c r="AE17" s="50">
        <v>94.392210000000006</v>
      </c>
      <c r="AF17" s="50">
        <v>47.775567000000002</v>
      </c>
      <c r="AG17" s="50">
        <v>233.118154</v>
      </c>
      <c r="AH17" s="50">
        <v>517.10115199999996</v>
      </c>
      <c r="AI17" s="50">
        <v>387.13283000000001</v>
      </c>
      <c r="AJ17" s="50">
        <v>497.44530500000002</v>
      </c>
      <c r="AK17" s="50">
        <v>220.627298</v>
      </c>
      <c r="AL17" s="50">
        <v>175.162756</v>
      </c>
      <c r="AM17" s="50">
        <v>299.92522121607442</v>
      </c>
      <c r="AN17" s="50">
        <v>247.36570672918029</v>
      </c>
      <c r="AO17" s="50">
        <v>274.57231190404019</v>
      </c>
      <c r="AP17" s="50">
        <v>286.88172345912091</v>
      </c>
      <c r="AQ17" s="50">
        <v>273.15183343670333</v>
      </c>
      <c r="AR17" s="50">
        <v>284.53866523004154</v>
      </c>
      <c r="AS17" s="50">
        <v>303.88924942168416</v>
      </c>
      <c r="AT17" s="50">
        <v>323.64287620601579</v>
      </c>
      <c r="AU17" s="50">
        <v>340.0555011332869</v>
      </c>
      <c r="AV17" s="50">
        <v>352.38739947333625</v>
      </c>
    </row>
    <row r="18" spans="1:48" x14ac:dyDescent="0.25">
      <c r="A18" s="1"/>
      <c r="B18" s="49" t="s">
        <v>214</v>
      </c>
      <c r="C18" s="2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row>
    <row r="19" spans="1:48" x14ac:dyDescent="0.25">
      <c r="A19" s="1"/>
      <c r="B19" s="33" t="s">
        <v>208</v>
      </c>
      <c r="C19" s="21" t="s">
        <v>10</v>
      </c>
      <c r="D19" s="69"/>
      <c r="E19" s="69"/>
      <c r="F19" s="69"/>
      <c r="G19" s="69"/>
      <c r="H19" s="69"/>
      <c r="I19" s="69"/>
      <c r="J19" s="69"/>
      <c r="K19" s="69"/>
      <c r="L19" s="69"/>
      <c r="M19" s="69"/>
      <c r="N19" s="69"/>
      <c r="O19" s="69"/>
      <c r="P19" s="69"/>
      <c r="Q19" s="69"/>
      <c r="R19" s="69"/>
      <c r="S19" s="69"/>
      <c r="T19" s="69"/>
      <c r="U19" s="69"/>
      <c r="V19" s="69"/>
      <c r="W19" s="69"/>
      <c r="X19" s="69"/>
      <c r="Y19" s="69"/>
      <c r="Z19" s="69"/>
      <c r="AA19" s="69"/>
      <c r="AB19" s="69">
        <v>3.028</v>
      </c>
      <c r="AC19" s="69">
        <v>2.9350000000000001</v>
      </c>
      <c r="AD19" s="69">
        <v>0.56899999999999995</v>
      </c>
      <c r="AE19" s="69">
        <v>0.47299999999999998</v>
      </c>
      <c r="AF19" s="69">
        <v>0.17699999999999999</v>
      </c>
      <c r="AG19" s="69">
        <v>2.6219999999999999</v>
      </c>
      <c r="AH19" s="69">
        <v>2.1549999999999998</v>
      </c>
      <c r="AI19" s="69">
        <v>2.7909999999999999</v>
      </c>
      <c r="AJ19" s="69">
        <v>3.4860000000000002</v>
      </c>
      <c r="AK19" s="69">
        <v>2.1880000000000002</v>
      </c>
      <c r="AL19" s="69">
        <v>0.61599999999999999</v>
      </c>
      <c r="AM19" s="69">
        <v>3.4439260418662676</v>
      </c>
      <c r="AN19" s="69">
        <v>3.1631654190886711</v>
      </c>
      <c r="AO19" s="69">
        <v>3.1896210975957886</v>
      </c>
      <c r="AP19" s="69">
        <v>3.2016525151990232</v>
      </c>
      <c r="AQ19" s="69">
        <v>3.2019234331197848</v>
      </c>
      <c r="AR19" s="69">
        <v>3.2086824092279445</v>
      </c>
      <c r="AS19" s="69">
        <v>3.2162253622999617</v>
      </c>
      <c r="AT19" s="69">
        <v>3.2287065771692784</v>
      </c>
      <c r="AU19" s="69">
        <v>3.2378962573164309</v>
      </c>
      <c r="AV19" s="69">
        <v>3.2418226156793271</v>
      </c>
    </row>
    <row r="20" spans="1:48" x14ac:dyDescent="0.25">
      <c r="A20" s="1"/>
      <c r="B20" s="33" t="s">
        <v>209</v>
      </c>
      <c r="C20" s="21" t="s">
        <v>192</v>
      </c>
      <c r="D20" s="41"/>
      <c r="E20" s="41"/>
      <c r="F20" s="41"/>
      <c r="G20" s="41"/>
      <c r="H20" s="41"/>
      <c r="I20" s="41"/>
      <c r="J20" s="41"/>
      <c r="K20" s="41"/>
      <c r="L20" s="41"/>
      <c r="M20" s="41"/>
      <c r="N20" s="41"/>
      <c r="O20" s="41"/>
      <c r="P20" s="41"/>
      <c r="Q20" s="41"/>
      <c r="R20" s="41"/>
      <c r="S20" s="41"/>
      <c r="T20" s="41"/>
      <c r="U20" s="41"/>
      <c r="V20" s="41"/>
      <c r="W20" s="41"/>
      <c r="X20" s="41"/>
      <c r="Y20" s="41"/>
      <c r="Z20" s="41"/>
      <c r="AA20" s="41"/>
      <c r="AB20" s="41">
        <v>1.0814285714285715E-3</v>
      </c>
      <c r="AC20" s="41">
        <v>1.0672727272727273E-3</v>
      </c>
      <c r="AD20" s="41">
        <v>1.6492753623188405E-4</v>
      </c>
      <c r="AE20" s="41">
        <v>1.3830409356725145E-4</v>
      </c>
      <c r="AF20" s="41">
        <v>5.6190476190476186E-5</v>
      </c>
      <c r="AG20" s="41">
        <v>7.4914285714285708E-4</v>
      </c>
      <c r="AH20" s="41">
        <v>1.1051282051282049E-3</v>
      </c>
      <c r="AI20" s="41">
        <v>6.8073170731707314E-4</v>
      </c>
      <c r="AJ20" s="41">
        <v>1.1816949152542373E-3</v>
      </c>
      <c r="AK20" s="41">
        <v>5.4024691358024691E-4</v>
      </c>
      <c r="AL20" s="41">
        <v>1.5594936708860759E-4</v>
      </c>
      <c r="AM20" s="41">
        <v>7.3275022167367399E-4</v>
      </c>
      <c r="AN20" s="41">
        <v>7.3275022167367399E-4</v>
      </c>
      <c r="AO20" s="41">
        <v>7.3275022167367399E-4</v>
      </c>
      <c r="AP20" s="41">
        <v>7.3275022167367399E-4</v>
      </c>
      <c r="AQ20" s="41">
        <v>7.3275022167367399E-4</v>
      </c>
      <c r="AR20" s="41">
        <v>7.3275022167367399E-4</v>
      </c>
      <c r="AS20" s="41">
        <v>7.3275022167367399E-4</v>
      </c>
      <c r="AT20" s="41">
        <v>7.3275022167367399E-4</v>
      </c>
      <c r="AU20" s="41">
        <v>7.3275022167367399E-4</v>
      </c>
      <c r="AV20" s="41">
        <v>7.3275022167367399E-4</v>
      </c>
    </row>
    <row r="21" spans="1:48" x14ac:dyDescent="0.25">
      <c r="A21" s="1"/>
      <c r="B21" s="33" t="s">
        <v>261</v>
      </c>
      <c r="C21" s="21" t="s">
        <v>210</v>
      </c>
      <c r="D21" s="50"/>
      <c r="E21" s="50"/>
      <c r="F21" s="50"/>
      <c r="G21" s="50"/>
      <c r="H21" s="50"/>
      <c r="I21" s="50"/>
      <c r="J21" s="50"/>
      <c r="K21" s="50"/>
      <c r="L21" s="50"/>
      <c r="M21" s="50"/>
      <c r="N21" s="50"/>
      <c r="O21" s="50"/>
      <c r="P21" s="50"/>
      <c r="Q21" s="50"/>
      <c r="R21" s="50"/>
      <c r="S21" s="50"/>
      <c r="T21" s="50"/>
      <c r="U21" s="50"/>
      <c r="V21" s="50"/>
      <c r="W21" s="50"/>
      <c r="X21" s="50"/>
      <c r="Y21" s="50"/>
      <c r="Z21" s="50"/>
      <c r="AA21" s="50"/>
      <c r="AB21" s="50">
        <v>0.16922699999999999</v>
      </c>
      <c r="AC21" s="50">
        <v>0.154808</v>
      </c>
      <c r="AD21" s="50">
        <v>2.5759000000000001E-2</v>
      </c>
      <c r="AE21" s="50">
        <v>2.1094999999999999E-2</v>
      </c>
      <c r="AF21" s="50">
        <v>1.0876E-2</v>
      </c>
      <c r="AG21" s="50">
        <v>0.155331</v>
      </c>
      <c r="AH21" s="50">
        <v>0.135739</v>
      </c>
      <c r="AI21" s="50">
        <v>0.212094</v>
      </c>
      <c r="AJ21" s="50">
        <v>0.32417899999999999</v>
      </c>
      <c r="AK21" s="50">
        <v>0.22944400000000001</v>
      </c>
      <c r="AL21" s="50">
        <v>3.2638E-2</v>
      </c>
      <c r="AM21" s="50">
        <v>0.23336404193404608</v>
      </c>
      <c r="AN21" s="50">
        <v>0.19523852452837792</v>
      </c>
      <c r="AO21" s="50">
        <v>0.21568024044490425</v>
      </c>
      <c r="AP21" s="50">
        <v>0.22448472193743502</v>
      </c>
      <c r="AQ21" s="50">
        <v>0.22205911150858693</v>
      </c>
      <c r="AR21" s="50">
        <v>0.22028943418573063</v>
      </c>
      <c r="AS21" s="50">
        <v>0.21890207293621139</v>
      </c>
      <c r="AT21" s="50">
        <v>0.21962009349238093</v>
      </c>
      <c r="AU21" s="50">
        <v>0.22141406208680617</v>
      </c>
      <c r="AV21" s="50">
        <v>0.22184478246839442</v>
      </c>
    </row>
    <row r="22" spans="1:48" x14ac:dyDescent="0.25">
      <c r="A22" s="1"/>
      <c r="B22" s="33" t="s">
        <v>211</v>
      </c>
      <c r="C22" s="21" t="s">
        <v>210</v>
      </c>
      <c r="D22" s="50"/>
      <c r="E22" s="50"/>
      <c r="F22" s="50"/>
      <c r="G22" s="50"/>
      <c r="H22" s="50"/>
      <c r="I22" s="50"/>
      <c r="J22" s="50"/>
      <c r="K22" s="50"/>
      <c r="L22" s="50"/>
      <c r="M22" s="50"/>
      <c r="N22" s="50"/>
      <c r="O22" s="50"/>
      <c r="P22" s="50"/>
      <c r="Q22" s="50"/>
      <c r="R22" s="50"/>
      <c r="S22" s="50"/>
      <c r="T22" s="50"/>
      <c r="U22" s="50"/>
      <c r="V22" s="50"/>
      <c r="W22" s="50"/>
      <c r="X22" s="50"/>
      <c r="Y22" s="50"/>
      <c r="Z22" s="50"/>
      <c r="AA22" s="50"/>
      <c r="AB22" s="50">
        <v>0.115317</v>
      </c>
      <c r="AC22" s="50">
        <v>0.117882</v>
      </c>
      <c r="AD22" s="50">
        <v>1.9387000000000001E-2</v>
      </c>
      <c r="AE22" s="50">
        <v>1.2090999999999999E-2</v>
      </c>
      <c r="AF22" s="50">
        <v>6.0980000000000001E-3</v>
      </c>
      <c r="AG22" s="50">
        <v>0.117204</v>
      </c>
      <c r="AH22" s="50">
        <v>9.7337000000000007E-2</v>
      </c>
      <c r="AI22" s="50">
        <v>0.14663200000000001</v>
      </c>
      <c r="AJ22" s="50">
        <v>0.19923399999999999</v>
      </c>
      <c r="AK22" s="50">
        <v>0.135153</v>
      </c>
      <c r="AL22" s="50">
        <v>2.4247000000000001E-2</v>
      </c>
      <c r="AM22" s="50">
        <v>0.15658616124769398</v>
      </c>
      <c r="AN22" s="50">
        <v>0.13100412055856778</v>
      </c>
      <c r="AO22" s="50">
        <v>0.14472041462922577</v>
      </c>
      <c r="AP22" s="50">
        <v>0.15062817979846896</v>
      </c>
      <c r="AQ22" s="50">
        <v>0.14900060674742008</v>
      </c>
      <c r="AR22" s="50">
        <v>0.14781316168803307</v>
      </c>
      <c r="AS22" s="50">
        <v>0.14688224889390425</v>
      </c>
      <c r="AT22" s="50">
        <v>0.1473640372690786</v>
      </c>
      <c r="AU22" s="50">
        <v>0.14856778165605386</v>
      </c>
      <c r="AV22" s="50">
        <v>0.14885679298172805</v>
      </c>
    </row>
    <row r="23" spans="1:48" x14ac:dyDescent="0.25">
      <c r="A23" s="1"/>
      <c r="B23" s="33" t="s">
        <v>212</v>
      </c>
      <c r="C23" s="21" t="s">
        <v>210</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v>7.8879000000000005E-2</v>
      </c>
      <c r="AC23" s="50">
        <v>5.1884E-2</v>
      </c>
      <c r="AD23" s="50">
        <v>0</v>
      </c>
      <c r="AE23" s="50">
        <v>9.9050000000000006E-3</v>
      </c>
      <c r="AF23" s="50">
        <v>0</v>
      </c>
      <c r="AG23" s="50">
        <v>0.17708699999999999</v>
      </c>
      <c r="AH23" s="50">
        <v>6.5213999999999994E-2</v>
      </c>
      <c r="AI23" s="50">
        <v>0.40531400000000001</v>
      </c>
      <c r="AJ23" s="50">
        <v>4.9472000000000002E-2</v>
      </c>
      <c r="AK23" s="50">
        <v>0.46141599999999999</v>
      </c>
      <c r="AL23" s="50">
        <v>0</v>
      </c>
      <c r="AM23" s="50">
        <v>0.19366982571329311</v>
      </c>
      <c r="AN23" s="50">
        <v>0.21043924255568461</v>
      </c>
      <c r="AO23" s="50">
        <v>0.22214257489180131</v>
      </c>
      <c r="AP23" s="50">
        <v>0.22495991532026571</v>
      </c>
      <c r="AQ23" s="50">
        <v>0.2273098487628688</v>
      </c>
      <c r="AR23" s="50">
        <v>0.22996388069358908</v>
      </c>
      <c r="AS23" s="50">
        <v>0.23485411357958252</v>
      </c>
      <c r="AT23" s="50">
        <v>0.24090522897289923</v>
      </c>
      <c r="AU23" s="50">
        <v>0.24568737822953771</v>
      </c>
      <c r="AV23" s="50">
        <v>0.24907611451418668</v>
      </c>
    </row>
    <row r="24" spans="1:48" x14ac:dyDescent="0.25">
      <c r="A24" s="1"/>
      <c r="B24" s="33"/>
      <c r="C24" s="2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row>
    <row r="25" spans="1:48" x14ac:dyDescent="0.25">
      <c r="A25" s="1"/>
      <c r="B25" s="22" t="s">
        <v>25</v>
      </c>
      <c r="C25" s="2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row>
    <row r="26" spans="1:48" x14ac:dyDescent="0.25">
      <c r="A26" s="1"/>
      <c r="B26" s="49" t="s">
        <v>207</v>
      </c>
      <c r="C26" s="2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row>
    <row r="27" spans="1:48" x14ac:dyDescent="0.25">
      <c r="A27" s="1"/>
      <c r="B27" s="33" t="s">
        <v>208</v>
      </c>
      <c r="C27" s="21" t="s">
        <v>10</v>
      </c>
      <c r="D27" s="69"/>
      <c r="E27" s="69"/>
      <c r="F27" s="69"/>
      <c r="G27" s="69"/>
      <c r="H27" s="69"/>
      <c r="I27" s="69"/>
      <c r="J27" s="69"/>
      <c r="K27" s="69"/>
      <c r="L27" s="69"/>
      <c r="M27" s="69"/>
      <c r="N27" s="69"/>
      <c r="O27" s="69"/>
      <c r="P27" s="69"/>
      <c r="Q27" s="69"/>
      <c r="R27" s="69"/>
      <c r="S27" s="69"/>
      <c r="T27" s="69"/>
      <c r="U27" s="69"/>
      <c r="V27" s="69"/>
      <c r="W27" s="69"/>
      <c r="X27" s="69"/>
      <c r="Y27" s="69"/>
      <c r="Z27" s="69"/>
      <c r="AA27" s="69"/>
      <c r="AB27" s="69">
        <v>142.87899999999999</v>
      </c>
      <c r="AC27" s="69">
        <v>126.994</v>
      </c>
      <c r="AD27" s="69">
        <v>146.62799999999999</v>
      </c>
      <c r="AE27" s="69">
        <v>172.494</v>
      </c>
      <c r="AF27" s="69">
        <v>150.67500000000001</v>
      </c>
      <c r="AG27" s="69">
        <v>118.955</v>
      </c>
      <c r="AH27" s="69">
        <v>123.89100000000001</v>
      </c>
      <c r="AI27" s="69">
        <v>108.521</v>
      </c>
      <c r="AJ27" s="69">
        <v>67.177999999999997</v>
      </c>
      <c r="AK27" s="69">
        <v>60.076000000000001</v>
      </c>
      <c r="AL27" s="69">
        <v>93.570999999999998</v>
      </c>
      <c r="AM27" s="69">
        <v>93.817607467396087</v>
      </c>
      <c r="AN27" s="69">
        <v>94.067315776215352</v>
      </c>
      <c r="AO27" s="69">
        <v>94.473027810357621</v>
      </c>
      <c r="AP27" s="69">
        <v>94.640791508400596</v>
      </c>
      <c r="AQ27" s="69">
        <v>94.743236058238026</v>
      </c>
      <c r="AR27" s="69">
        <v>94.714072100964131</v>
      </c>
      <c r="AS27" s="69">
        <v>94.824415693799239</v>
      </c>
      <c r="AT27" s="69">
        <v>95.140194028424247</v>
      </c>
      <c r="AU27" s="69">
        <v>95.541367482405548</v>
      </c>
      <c r="AV27" s="69">
        <v>95.905861999486802</v>
      </c>
    </row>
    <row r="28" spans="1:48" x14ac:dyDescent="0.25">
      <c r="A28" s="1"/>
      <c r="B28" s="33" t="s">
        <v>209</v>
      </c>
      <c r="C28" s="21" t="s">
        <v>192</v>
      </c>
      <c r="D28" s="41"/>
      <c r="E28" s="41"/>
      <c r="F28" s="41"/>
      <c r="G28" s="41"/>
      <c r="H28" s="41"/>
      <c r="I28" s="41"/>
      <c r="J28" s="41"/>
      <c r="K28" s="41"/>
      <c r="L28" s="41"/>
      <c r="M28" s="41"/>
      <c r="N28" s="41"/>
      <c r="O28" s="41"/>
      <c r="P28" s="41"/>
      <c r="Q28" s="41"/>
      <c r="R28" s="41"/>
      <c r="S28" s="41"/>
      <c r="T28" s="41"/>
      <c r="U28" s="41"/>
      <c r="V28" s="41"/>
      <c r="W28" s="41"/>
      <c r="X28" s="41"/>
      <c r="Y28" s="41"/>
      <c r="Z28" s="41"/>
      <c r="AA28" s="41"/>
      <c r="AB28" s="41">
        <v>2.4216779661016947E-2</v>
      </c>
      <c r="AC28" s="41">
        <v>2.2085913043478261E-2</v>
      </c>
      <c r="AD28" s="41">
        <v>2.4236033057851238E-2</v>
      </c>
      <c r="AE28" s="41">
        <v>2.4294929577464788E-2</v>
      </c>
      <c r="AF28" s="41">
        <v>2.1836956521739132E-2</v>
      </c>
      <c r="AG28" s="41">
        <v>2.1241964285714284E-2</v>
      </c>
      <c r="AH28" s="41">
        <v>2.154626086956522E-2</v>
      </c>
      <c r="AI28" s="41">
        <v>1.4968413793103449E-2</v>
      </c>
      <c r="AJ28" s="41">
        <v>1.1785614035087719E-2</v>
      </c>
      <c r="AK28" s="41">
        <v>9.689677419354838E-3</v>
      </c>
      <c r="AL28" s="41">
        <v>1.4177424242424241E-2</v>
      </c>
      <c r="AM28" s="41">
        <v>1.4433478071907091E-2</v>
      </c>
      <c r="AN28" s="41">
        <v>1.4433478071907091E-2</v>
      </c>
      <c r="AO28" s="41">
        <v>1.4433478071907091E-2</v>
      </c>
      <c r="AP28" s="41">
        <v>1.4433478071907091E-2</v>
      </c>
      <c r="AQ28" s="41">
        <v>1.4433478071907091E-2</v>
      </c>
      <c r="AR28" s="41">
        <v>1.4433478071907091E-2</v>
      </c>
      <c r="AS28" s="41">
        <v>1.4433478071907091E-2</v>
      </c>
      <c r="AT28" s="41">
        <v>1.4433478071907091E-2</v>
      </c>
      <c r="AU28" s="41">
        <v>1.4433478071907091E-2</v>
      </c>
      <c r="AV28" s="41">
        <v>1.4433478071907091E-2</v>
      </c>
    </row>
    <row r="29" spans="1:48" x14ac:dyDescent="0.25">
      <c r="A29" s="1"/>
      <c r="B29" s="33" t="s">
        <v>261</v>
      </c>
      <c r="C29" s="21" t="s">
        <v>210</v>
      </c>
      <c r="D29" s="50"/>
      <c r="E29" s="50"/>
      <c r="F29" s="50"/>
      <c r="G29" s="50"/>
      <c r="H29" s="50"/>
      <c r="I29" s="50"/>
      <c r="J29" s="50"/>
      <c r="K29" s="50"/>
      <c r="L29" s="50"/>
      <c r="M29" s="50"/>
      <c r="N29" s="50"/>
      <c r="O29" s="50"/>
      <c r="P29" s="50"/>
      <c r="Q29" s="50"/>
      <c r="R29" s="50"/>
      <c r="S29" s="50"/>
      <c r="T29" s="50"/>
      <c r="U29" s="50"/>
      <c r="V29" s="50"/>
      <c r="W29" s="50"/>
      <c r="X29" s="50"/>
      <c r="Y29" s="50"/>
      <c r="Z29" s="50"/>
      <c r="AA29" s="50"/>
      <c r="AB29" s="50">
        <v>3.0102150000000001</v>
      </c>
      <c r="AC29" s="50">
        <v>2.4558209999999998</v>
      </c>
      <c r="AD29" s="50">
        <v>2.7681900000000002</v>
      </c>
      <c r="AE29" s="50">
        <v>3.632447</v>
      </c>
      <c r="AF29" s="50">
        <v>2.8411819999999999</v>
      </c>
      <c r="AG29" s="50">
        <v>1.9766440000000001</v>
      </c>
      <c r="AH29" s="50">
        <v>2.0085109999999999</v>
      </c>
      <c r="AI29" s="50">
        <v>2.2301639999999998</v>
      </c>
      <c r="AJ29" s="50">
        <v>1.5657160000000001</v>
      </c>
      <c r="AK29" s="50">
        <v>1.331979</v>
      </c>
      <c r="AL29" s="50">
        <v>2.3851559999999998</v>
      </c>
      <c r="AM29" s="50">
        <v>1.8206895544952018</v>
      </c>
      <c r="AN29" s="50">
        <v>1.8255355671127789</v>
      </c>
      <c r="AO29" s="50">
        <v>1.8702806023674245</v>
      </c>
      <c r="AP29" s="50">
        <v>1.8942778354369134</v>
      </c>
      <c r="AQ29" s="50">
        <v>1.9024069541579547</v>
      </c>
      <c r="AR29" s="50">
        <v>1.8904777587856625</v>
      </c>
      <c r="AS29" s="50">
        <v>1.8829803912871261</v>
      </c>
      <c r="AT29" s="50">
        <v>1.8915200324049917</v>
      </c>
      <c r="AU29" s="50">
        <v>1.9087081679352758</v>
      </c>
      <c r="AV29" s="50">
        <v>1.9235493700264206</v>
      </c>
    </row>
    <row r="30" spans="1:48" x14ac:dyDescent="0.25">
      <c r="A30" s="1"/>
      <c r="B30" s="33" t="s">
        <v>211</v>
      </c>
      <c r="C30" s="21" t="s">
        <v>210</v>
      </c>
      <c r="D30" s="50"/>
      <c r="E30" s="50"/>
      <c r="F30" s="50"/>
      <c r="G30" s="50"/>
      <c r="H30" s="50"/>
      <c r="I30" s="50"/>
      <c r="J30" s="50"/>
      <c r="K30" s="50"/>
      <c r="L30" s="50"/>
      <c r="M30" s="50"/>
      <c r="N30" s="50"/>
      <c r="O30" s="50"/>
      <c r="P30" s="50"/>
      <c r="Q30" s="50"/>
      <c r="R30" s="50"/>
      <c r="S30" s="50"/>
      <c r="T30" s="50"/>
      <c r="U30" s="50"/>
      <c r="V30" s="50"/>
      <c r="W30" s="50"/>
      <c r="X30" s="50"/>
      <c r="Y30" s="50"/>
      <c r="Z30" s="50"/>
      <c r="AA30" s="50"/>
      <c r="AB30" s="50">
        <v>1.967703</v>
      </c>
      <c r="AC30" s="50">
        <v>1.5864240000000001</v>
      </c>
      <c r="AD30" s="50">
        <v>1.8147519999999999</v>
      </c>
      <c r="AE30" s="50">
        <v>2.426949</v>
      </c>
      <c r="AF30" s="50">
        <v>1.8833759999999999</v>
      </c>
      <c r="AG30" s="50">
        <v>1.3016300000000001</v>
      </c>
      <c r="AH30" s="50">
        <v>1.328541</v>
      </c>
      <c r="AI30" s="50">
        <v>1.4773339999999999</v>
      </c>
      <c r="AJ30" s="50">
        <v>1.042422</v>
      </c>
      <c r="AK30" s="50">
        <v>0.86955800000000005</v>
      </c>
      <c r="AL30" s="50">
        <v>1.6267609999999999</v>
      </c>
      <c r="AM30" s="50">
        <v>1.2105893769502161</v>
      </c>
      <c r="AN30" s="50">
        <v>1.2138115250538954</v>
      </c>
      <c r="AO30" s="50">
        <v>1.2435628158309524</v>
      </c>
      <c r="AP30" s="50">
        <v>1.2595187460214654</v>
      </c>
      <c r="AQ30" s="50">
        <v>1.2649238546207664</v>
      </c>
      <c r="AR30" s="50">
        <v>1.2569920481479904</v>
      </c>
      <c r="AS30" s="50">
        <v>1.252006995409916</v>
      </c>
      <c r="AT30" s="50">
        <v>1.2576850632577439</v>
      </c>
      <c r="AU30" s="50">
        <v>1.2691135762797299</v>
      </c>
      <c r="AV30" s="50">
        <v>1.2789815966395726</v>
      </c>
    </row>
    <row r="31" spans="1:48" x14ac:dyDescent="0.25">
      <c r="A31" s="1"/>
      <c r="B31" s="33" t="s">
        <v>212</v>
      </c>
      <c r="C31" s="21" t="s">
        <v>210</v>
      </c>
      <c r="D31" s="50"/>
      <c r="E31" s="50"/>
      <c r="F31" s="50"/>
      <c r="G31" s="50"/>
      <c r="H31" s="50"/>
      <c r="I31" s="50"/>
      <c r="J31" s="50"/>
      <c r="K31" s="50"/>
      <c r="L31" s="50"/>
      <c r="M31" s="50"/>
      <c r="N31" s="50"/>
      <c r="O31" s="50"/>
      <c r="P31" s="50"/>
      <c r="Q31" s="50"/>
      <c r="R31" s="50"/>
      <c r="S31" s="50"/>
      <c r="T31" s="50"/>
      <c r="U31" s="50"/>
      <c r="V31" s="50"/>
      <c r="W31" s="50"/>
      <c r="X31" s="50"/>
      <c r="Y31" s="50"/>
      <c r="Z31" s="50"/>
      <c r="AA31" s="50"/>
      <c r="AB31" s="50">
        <v>1.34483</v>
      </c>
      <c r="AC31" s="50">
        <v>0.73974600000000001</v>
      </c>
      <c r="AD31" s="50">
        <v>0.55395399999999995</v>
      </c>
      <c r="AE31" s="50">
        <v>1.7747200000000001</v>
      </c>
      <c r="AF31" s="50">
        <v>1.807042</v>
      </c>
      <c r="AG31" s="50">
        <v>1.3217570000000001</v>
      </c>
      <c r="AH31" s="50">
        <v>2.3276699999999999</v>
      </c>
      <c r="AI31" s="50">
        <v>5.8596500000000002</v>
      </c>
      <c r="AJ31" s="50">
        <v>1.234216</v>
      </c>
      <c r="AK31" s="50">
        <v>0.69474899999999995</v>
      </c>
      <c r="AL31" s="50">
        <v>1.2854159999999999</v>
      </c>
      <c r="AM31" s="50">
        <v>1.150622882821047</v>
      </c>
      <c r="AN31" s="50">
        <v>1.4841210334609678</v>
      </c>
      <c r="AO31" s="50">
        <v>1.5484411064346577</v>
      </c>
      <c r="AP31" s="50">
        <v>1.5642809242999531</v>
      </c>
      <c r="AQ31" s="50">
        <v>1.5302011754361398</v>
      </c>
      <c r="AR31" s="50">
        <v>1.4944324227444217</v>
      </c>
      <c r="AS31" s="50">
        <v>1.5056397415551368</v>
      </c>
      <c r="AT31" s="50">
        <v>1.5271590371327257</v>
      </c>
      <c r="AU31" s="50">
        <v>1.5529851488713167</v>
      </c>
      <c r="AV31" s="50">
        <v>1.5518102126249274</v>
      </c>
    </row>
    <row r="32" spans="1:48" x14ac:dyDescent="0.25">
      <c r="A32" s="1"/>
      <c r="B32" s="49" t="s">
        <v>213</v>
      </c>
      <c r="C32" s="2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row>
    <row r="33" spans="1:48" x14ac:dyDescent="0.25">
      <c r="A33" s="1"/>
      <c r="B33" s="33" t="s">
        <v>208</v>
      </c>
      <c r="C33" s="21" t="s">
        <v>10</v>
      </c>
      <c r="D33" s="69"/>
      <c r="E33" s="69"/>
      <c r="F33" s="69"/>
      <c r="G33" s="69"/>
      <c r="H33" s="69"/>
      <c r="I33" s="69"/>
      <c r="J33" s="69"/>
      <c r="K33" s="69"/>
      <c r="L33" s="69"/>
      <c r="M33" s="69"/>
      <c r="N33" s="69"/>
      <c r="O33" s="69"/>
      <c r="P33" s="69"/>
      <c r="Q33" s="69"/>
      <c r="R33" s="69"/>
      <c r="S33" s="69"/>
      <c r="T33" s="69"/>
      <c r="U33" s="69"/>
      <c r="V33" s="69"/>
      <c r="W33" s="69"/>
      <c r="X33" s="69"/>
      <c r="Y33" s="69"/>
      <c r="Z33" s="69"/>
      <c r="AA33" s="69"/>
      <c r="AB33" s="69">
        <v>5790.4620000000004</v>
      </c>
      <c r="AC33" s="69">
        <v>5564.3710000000001</v>
      </c>
      <c r="AD33" s="69">
        <v>5709.26</v>
      </c>
      <c r="AE33" s="69">
        <v>6865.473</v>
      </c>
      <c r="AF33" s="69">
        <v>6651.7460000000001</v>
      </c>
      <c r="AG33" s="69">
        <v>5668.9589999999998</v>
      </c>
      <c r="AH33" s="69">
        <v>6309.6620000000003</v>
      </c>
      <c r="AI33" s="69">
        <v>7053.6260000000002</v>
      </c>
      <c r="AJ33" s="69">
        <v>6082.3149999999996</v>
      </c>
      <c r="AK33" s="69">
        <v>6244.7110000000002</v>
      </c>
      <c r="AL33" s="69">
        <v>6587.6930000000002</v>
      </c>
      <c r="AM33" s="69">
        <v>6685.4658187646719</v>
      </c>
      <c r="AN33" s="69">
        <v>6703.2600943632351</v>
      </c>
      <c r="AO33" s="69">
        <v>6732.1712338576226</v>
      </c>
      <c r="AP33" s="69">
        <v>6744.1261163063755</v>
      </c>
      <c r="AQ33" s="69">
        <v>6751.4263401635535</v>
      </c>
      <c r="AR33" s="69">
        <v>6749.3481093840883</v>
      </c>
      <c r="AS33" s="69">
        <v>6757.2112209910974</v>
      </c>
      <c r="AT33" s="69">
        <v>6779.7136629039942</v>
      </c>
      <c r="AU33" s="69">
        <v>6808.3013820580964</v>
      </c>
      <c r="AV33" s="69">
        <v>6834.2753511333649</v>
      </c>
    </row>
    <row r="34" spans="1:48" x14ac:dyDescent="0.25">
      <c r="A34" s="1"/>
      <c r="B34" s="33" t="s">
        <v>209</v>
      </c>
      <c r="C34" s="21" t="s">
        <v>192</v>
      </c>
      <c r="D34" s="41"/>
      <c r="E34" s="41"/>
      <c r="F34" s="41"/>
      <c r="G34" s="41"/>
      <c r="H34" s="41"/>
      <c r="I34" s="41"/>
      <c r="J34" s="41"/>
      <c r="K34" s="41"/>
      <c r="L34" s="41"/>
      <c r="M34" s="41"/>
      <c r="N34" s="41"/>
      <c r="O34" s="41"/>
      <c r="P34" s="41"/>
      <c r="Q34" s="41"/>
      <c r="R34" s="41"/>
      <c r="S34" s="41"/>
      <c r="T34" s="41"/>
      <c r="U34" s="41"/>
      <c r="V34" s="41"/>
      <c r="W34" s="41"/>
      <c r="X34" s="41"/>
      <c r="Y34" s="41"/>
      <c r="Z34" s="41"/>
      <c r="AA34" s="41"/>
      <c r="AB34" s="41">
        <v>0.98143423728813561</v>
      </c>
      <c r="AC34" s="41">
        <v>0.96771669565217389</v>
      </c>
      <c r="AD34" s="41">
        <v>0.94367933884297528</v>
      </c>
      <c r="AE34" s="41">
        <v>0.96696802816901406</v>
      </c>
      <c r="AF34" s="41">
        <v>0.96402115942028987</v>
      </c>
      <c r="AG34" s="41">
        <v>1.0123141071428572</v>
      </c>
      <c r="AH34" s="41">
        <v>1.0973325217391305</v>
      </c>
      <c r="AI34" s="41">
        <v>0.97291393103448276</v>
      </c>
      <c r="AJ34" s="41">
        <v>1.0670728070175437</v>
      </c>
      <c r="AK34" s="41">
        <v>1.0072114516129034</v>
      </c>
      <c r="AL34" s="41">
        <v>0.99813530303030307</v>
      </c>
      <c r="AM34" s="41">
        <v>1.0285332028868726</v>
      </c>
      <c r="AN34" s="41">
        <v>1.0285332028868726</v>
      </c>
      <c r="AO34" s="41">
        <v>1.0285332028868726</v>
      </c>
      <c r="AP34" s="41">
        <v>1.0285332028868726</v>
      </c>
      <c r="AQ34" s="41">
        <v>1.0285332028868726</v>
      </c>
      <c r="AR34" s="41">
        <v>1.0285332028868726</v>
      </c>
      <c r="AS34" s="41">
        <v>1.0285332028868726</v>
      </c>
      <c r="AT34" s="41">
        <v>1.0285332028868726</v>
      </c>
      <c r="AU34" s="41">
        <v>1.0285332028868726</v>
      </c>
      <c r="AV34" s="41">
        <v>1.0285332028868726</v>
      </c>
    </row>
    <row r="35" spans="1:48" x14ac:dyDescent="0.25">
      <c r="A35" s="1"/>
      <c r="B35" s="33" t="s">
        <v>261</v>
      </c>
      <c r="C35" s="21" t="s">
        <v>210</v>
      </c>
      <c r="D35" s="50"/>
      <c r="E35" s="50"/>
      <c r="F35" s="50"/>
      <c r="G35" s="50"/>
      <c r="H35" s="50"/>
      <c r="I35" s="50"/>
      <c r="J35" s="50"/>
      <c r="K35" s="50"/>
      <c r="L35" s="50"/>
      <c r="M35" s="50"/>
      <c r="N35" s="50"/>
      <c r="O35" s="50"/>
      <c r="P35" s="50"/>
      <c r="Q35" s="50"/>
      <c r="R35" s="50"/>
      <c r="S35" s="50"/>
      <c r="T35" s="50"/>
      <c r="U35" s="50"/>
      <c r="V35" s="50"/>
      <c r="W35" s="50"/>
      <c r="X35" s="50"/>
      <c r="Y35" s="50"/>
      <c r="Z35" s="50"/>
      <c r="AA35" s="50"/>
      <c r="AB35" s="50">
        <v>224.57491200000001</v>
      </c>
      <c r="AC35" s="50">
        <v>203.874843</v>
      </c>
      <c r="AD35" s="50">
        <v>191.15854200000001</v>
      </c>
      <c r="AE35" s="50">
        <v>283.67473200000001</v>
      </c>
      <c r="AF35" s="50">
        <v>229.16866200000001</v>
      </c>
      <c r="AG35" s="50">
        <v>172.729556</v>
      </c>
      <c r="AH35" s="50">
        <v>187.824378</v>
      </c>
      <c r="AI35" s="50">
        <v>285.12211000000002</v>
      </c>
      <c r="AJ35" s="50">
        <v>292.82105899999999</v>
      </c>
      <c r="AK35" s="50">
        <v>266.53916099999998</v>
      </c>
      <c r="AL35" s="50">
        <v>257.23118799999997</v>
      </c>
      <c r="AM35" s="50">
        <v>246.2415153825963</v>
      </c>
      <c r="AN35" s="50">
        <v>246.89692063143136</v>
      </c>
      <c r="AO35" s="50">
        <v>254.60888451561362</v>
      </c>
      <c r="AP35" s="50">
        <v>258.78843321834836</v>
      </c>
      <c r="AQ35" s="50">
        <v>260.16440264624396</v>
      </c>
      <c r="AR35" s="50">
        <v>258.03932515695743</v>
      </c>
      <c r="AS35" s="50">
        <v>256.5912896996756</v>
      </c>
      <c r="AT35" s="50">
        <v>257.85483370775853</v>
      </c>
      <c r="AU35" s="50">
        <v>260.60287839989576</v>
      </c>
      <c r="AV35" s="50">
        <v>262.95987798004347</v>
      </c>
    </row>
    <row r="36" spans="1:48" x14ac:dyDescent="0.25">
      <c r="A36" s="1"/>
      <c r="B36" s="33" t="s">
        <v>211</v>
      </c>
      <c r="C36" s="21" t="s">
        <v>210</v>
      </c>
      <c r="D36" s="50"/>
      <c r="E36" s="50"/>
      <c r="F36" s="50"/>
      <c r="G36" s="50"/>
      <c r="H36" s="50"/>
      <c r="I36" s="50"/>
      <c r="J36" s="50"/>
      <c r="K36" s="50"/>
      <c r="L36" s="50"/>
      <c r="M36" s="50"/>
      <c r="N36" s="50"/>
      <c r="O36" s="50"/>
      <c r="P36" s="50"/>
      <c r="Q36" s="50"/>
      <c r="R36" s="50"/>
      <c r="S36" s="50"/>
      <c r="T36" s="50"/>
      <c r="U36" s="50"/>
      <c r="V36" s="50"/>
      <c r="W36" s="50"/>
      <c r="X36" s="50"/>
      <c r="Y36" s="50"/>
      <c r="Z36" s="50"/>
      <c r="AA36" s="50"/>
      <c r="AB36" s="50">
        <v>145.82413399999999</v>
      </c>
      <c r="AC36" s="50">
        <v>135.65936600000001</v>
      </c>
      <c r="AD36" s="50">
        <v>129.06914900000001</v>
      </c>
      <c r="AE36" s="50">
        <v>194.95942199999999</v>
      </c>
      <c r="AF36" s="50">
        <v>157.13308599999999</v>
      </c>
      <c r="AG36" s="50">
        <v>118.512238</v>
      </c>
      <c r="AH36" s="50">
        <v>127.375372</v>
      </c>
      <c r="AI36" s="50">
        <v>194.09435300000001</v>
      </c>
      <c r="AJ36" s="50">
        <v>198.998985</v>
      </c>
      <c r="AK36" s="50">
        <v>181.54329300000001</v>
      </c>
      <c r="AL36" s="50">
        <v>174.564155</v>
      </c>
      <c r="AM36" s="50">
        <v>167.35736672144091</v>
      </c>
      <c r="AN36" s="50">
        <v>167.80281109100636</v>
      </c>
      <c r="AO36" s="50">
        <v>173.04422607296931</v>
      </c>
      <c r="AP36" s="50">
        <v>175.88484482032754</v>
      </c>
      <c r="AQ36" s="50">
        <v>176.82001864665824</v>
      </c>
      <c r="AR36" s="50">
        <v>175.37571559266908</v>
      </c>
      <c r="AS36" s="50">
        <v>174.39156228824586</v>
      </c>
      <c r="AT36" s="50">
        <v>175.25032648810409</v>
      </c>
      <c r="AU36" s="50">
        <v>177.11802748317936</v>
      </c>
      <c r="AV36" s="50">
        <v>178.71995574651129</v>
      </c>
    </row>
    <row r="37" spans="1:48" x14ac:dyDescent="0.25">
      <c r="A37" s="1"/>
      <c r="B37" s="33" t="s">
        <v>212</v>
      </c>
      <c r="C37" s="21" t="s">
        <v>210</v>
      </c>
      <c r="D37" s="50"/>
      <c r="E37" s="50"/>
      <c r="F37" s="50"/>
      <c r="G37" s="50"/>
      <c r="H37" s="50"/>
      <c r="I37" s="50"/>
      <c r="J37" s="50"/>
      <c r="K37" s="50"/>
      <c r="L37" s="50"/>
      <c r="M37" s="50"/>
      <c r="N37" s="50"/>
      <c r="O37" s="50"/>
      <c r="P37" s="50"/>
      <c r="Q37" s="50"/>
      <c r="R37" s="50"/>
      <c r="S37" s="50"/>
      <c r="T37" s="50"/>
      <c r="U37" s="50"/>
      <c r="V37" s="50"/>
      <c r="W37" s="50"/>
      <c r="X37" s="50"/>
      <c r="Y37" s="50"/>
      <c r="Z37" s="50"/>
      <c r="AA37" s="50"/>
      <c r="AB37" s="50">
        <v>103.95360599999999</v>
      </c>
      <c r="AC37" s="50">
        <v>81.031086999999999</v>
      </c>
      <c r="AD37" s="50">
        <v>33.399062999999998</v>
      </c>
      <c r="AE37" s="50">
        <v>99.009957999999997</v>
      </c>
      <c r="AF37" s="50">
        <v>145.645805</v>
      </c>
      <c r="AG37" s="50">
        <v>161.988551</v>
      </c>
      <c r="AH37" s="50">
        <v>230.39470700000001</v>
      </c>
      <c r="AI37" s="50">
        <v>439.78215</v>
      </c>
      <c r="AJ37" s="50">
        <v>207.81039699999999</v>
      </c>
      <c r="AK37" s="50">
        <v>148.42074299999999</v>
      </c>
      <c r="AL37" s="50">
        <v>124.98486</v>
      </c>
      <c r="AM37" s="50">
        <v>157.21647411489639</v>
      </c>
      <c r="AN37" s="50">
        <v>220.54458547734004</v>
      </c>
      <c r="AO37" s="50">
        <v>227.62975655720962</v>
      </c>
      <c r="AP37" s="50">
        <v>230.16479527179104</v>
      </c>
      <c r="AQ37" s="50">
        <v>228.03035396687923</v>
      </c>
      <c r="AR37" s="50">
        <v>225.73655962681204</v>
      </c>
      <c r="AS37" s="50">
        <v>227.58410331557374</v>
      </c>
      <c r="AT37" s="50">
        <v>230.95856491683162</v>
      </c>
      <c r="AU37" s="50">
        <v>234.60119112323116</v>
      </c>
      <c r="AV37" s="50">
        <v>235.72090365076323</v>
      </c>
    </row>
    <row r="38" spans="1:48" x14ac:dyDescent="0.25">
      <c r="A38" s="1"/>
      <c r="B38" s="33"/>
      <c r="C38" s="2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row>
    <row r="39" spans="1:48" x14ac:dyDescent="0.25">
      <c r="A39" s="1"/>
      <c r="B39" s="22" t="s">
        <v>26</v>
      </c>
      <c r="C39" s="2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row>
    <row r="40" spans="1:48" x14ac:dyDescent="0.25">
      <c r="A40" s="1"/>
      <c r="B40" s="49" t="s">
        <v>207</v>
      </c>
      <c r="C40" s="2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row>
    <row r="41" spans="1:48" x14ac:dyDescent="0.25">
      <c r="A41" s="1"/>
      <c r="B41" s="33" t="s">
        <v>208</v>
      </c>
      <c r="C41" s="21" t="s">
        <v>10</v>
      </c>
      <c r="D41" s="69"/>
      <c r="E41" s="69"/>
      <c r="F41" s="69"/>
      <c r="G41" s="69"/>
      <c r="H41" s="69"/>
      <c r="I41" s="69"/>
      <c r="J41" s="69"/>
      <c r="K41" s="69"/>
      <c r="L41" s="69"/>
      <c r="M41" s="69"/>
      <c r="N41" s="69"/>
      <c r="O41" s="69"/>
      <c r="P41" s="69"/>
      <c r="Q41" s="69"/>
      <c r="R41" s="69"/>
      <c r="S41" s="69"/>
      <c r="T41" s="69"/>
      <c r="U41" s="69"/>
      <c r="V41" s="69"/>
      <c r="W41" s="69"/>
      <c r="X41" s="69"/>
      <c r="Y41" s="69"/>
      <c r="Z41" s="69"/>
      <c r="AA41" s="69"/>
      <c r="AB41" s="69">
        <v>577.41200000000003</v>
      </c>
      <c r="AC41" s="69">
        <v>523.87199999999996</v>
      </c>
      <c r="AD41" s="69">
        <v>504.38099999999997</v>
      </c>
      <c r="AE41" s="69">
        <v>459.61599999999999</v>
      </c>
      <c r="AF41" s="69">
        <v>367.84699999999998</v>
      </c>
      <c r="AG41" s="69">
        <v>328.94200000000001</v>
      </c>
      <c r="AH41" s="69">
        <v>275.97800000000001</v>
      </c>
      <c r="AI41" s="69">
        <v>214.256</v>
      </c>
      <c r="AJ41" s="69">
        <v>139.19200000000001</v>
      </c>
      <c r="AK41" s="69">
        <v>126.529</v>
      </c>
      <c r="AL41" s="69">
        <v>110.307</v>
      </c>
      <c r="AM41" s="69">
        <v>171.04183528628553</v>
      </c>
      <c r="AN41" s="69">
        <v>170.44612809026665</v>
      </c>
      <c r="AO41" s="69">
        <v>167.67259023923305</v>
      </c>
      <c r="AP41" s="69">
        <v>165.26489268917865</v>
      </c>
      <c r="AQ41" s="69">
        <v>164.1254745023468</v>
      </c>
      <c r="AR41" s="69">
        <v>162.89348002205548</v>
      </c>
      <c r="AS41" s="69">
        <v>161.48015747752157</v>
      </c>
      <c r="AT41" s="69">
        <v>159.62229699083741</v>
      </c>
      <c r="AU41" s="69">
        <v>157.81135372951866</v>
      </c>
      <c r="AV41" s="69">
        <v>156.23541992458024</v>
      </c>
    </row>
    <row r="42" spans="1:48" x14ac:dyDescent="0.25">
      <c r="A42" s="1"/>
      <c r="B42" s="33" t="s">
        <v>209</v>
      </c>
      <c r="C42" s="21" t="s">
        <v>192</v>
      </c>
      <c r="D42" s="41"/>
      <c r="E42" s="41"/>
      <c r="F42" s="41"/>
      <c r="G42" s="41"/>
      <c r="H42" s="41"/>
      <c r="I42" s="41"/>
      <c r="J42" s="41"/>
      <c r="K42" s="41"/>
      <c r="L42" s="41"/>
      <c r="M42" s="41"/>
      <c r="N42" s="41"/>
      <c r="O42" s="41"/>
      <c r="P42" s="41"/>
      <c r="Q42" s="41"/>
      <c r="R42" s="41"/>
      <c r="S42" s="41"/>
      <c r="T42" s="41"/>
      <c r="U42" s="41"/>
      <c r="V42" s="41"/>
      <c r="W42" s="41"/>
      <c r="X42" s="41"/>
      <c r="Y42" s="41"/>
      <c r="Z42" s="41"/>
      <c r="AA42" s="41"/>
      <c r="AB42" s="41">
        <v>7.2539195979899496E-2</v>
      </c>
      <c r="AC42" s="41">
        <v>6.5565957446808501E-2</v>
      </c>
      <c r="AD42" s="41">
        <v>6.6453359683794469E-2</v>
      </c>
      <c r="AE42" s="41">
        <v>6.8804790419161668E-2</v>
      </c>
      <c r="AF42" s="41">
        <v>4.7556173238526178E-2</v>
      </c>
      <c r="AG42" s="41">
        <v>4.3829713524317124E-2</v>
      </c>
      <c r="AH42" s="41">
        <v>4.1500451127819547E-2</v>
      </c>
      <c r="AI42" s="41">
        <v>3.3115301391035551E-2</v>
      </c>
      <c r="AJ42" s="41">
        <v>2.2468442292171108E-2</v>
      </c>
      <c r="AK42" s="41">
        <v>1.9142057488653556E-2</v>
      </c>
      <c r="AL42" s="41">
        <v>1.6776730038022814E-2</v>
      </c>
      <c r="AM42" s="41">
        <v>2.6600596467540517E-2</v>
      </c>
      <c r="AN42" s="41">
        <v>2.6600596467540517E-2</v>
      </c>
      <c r="AO42" s="41">
        <v>2.6600596467540517E-2</v>
      </c>
      <c r="AP42" s="41">
        <v>2.6600596467540517E-2</v>
      </c>
      <c r="AQ42" s="41">
        <v>2.6600596467540517E-2</v>
      </c>
      <c r="AR42" s="41">
        <v>2.6600596467540517E-2</v>
      </c>
      <c r="AS42" s="41">
        <v>2.6600596467540517E-2</v>
      </c>
      <c r="AT42" s="41">
        <v>2.6600596467540517E-2</v>
      </c>
      <c r="AU42" s="41">
        <v>2.6600596467540517E-2</v>
      </c>
      <c r="AV42" s="41">
        <v>2.6600596467540517E-2</v>
      </c>
    </row>
    <row r="43" spans="1:48" x14ac:dyDescent="0.25">
      <c r="A43" s="1"/>
      <c r="B43" s="33" t="s">
        <v>261</v>
      </c>
      <c r="C43" s="21" t="s">
        <v>210</v>
      </c>
      <c r="D43" s="50"/>
      <c r="E43" s="50"/>
      <c r="F43" s="50"/>
      <c r="G43" s="50"/>
      <c r="H43" s="50"/>
      <c r="I43" s="50"/>
      <c r="J43" s="50"/>
      <c r="K43" s="50"/>
      <c r="L43" s="50"/>
      <c r="M43" s="50"/>
      <c r="N43" s="50"/>
      <c r="O43" s="50"/>
      <c r="P43" s="50"/>
      <c r="Q43" s="50"/>
      <c r="R43" s="50"/>
      <c r="S43" s="50"/>
      <c r="T43" s="50"/>
      <c r="U43" s="50"/>
      <c r="V43" s="50"/>
      <c r="W43" s="50"/>
      <c r="X43" s="50"/>
      <c r="Y43" s="50"/>
      <c r="Z43" s="50"/>
      <c r="AA43" s="50"/>
      <c r="AB43" s="50">
        <v>12.707905999999999</v>
      </c>
      <c r="AC43" s="50">
        <v>10.399508000000001</v>
      </c>
      <c r="AD43" s="50">
        <v>9.6889190000000003</v>
      </c>
      <c r="AE43" s="50">
        <v>9.8619070000000004</v>
      </c>
      <c r="AF43" s="50">
        <v>8.1141679999999994</v>
      </c>
      <c r="AG43" s="50">
        <v>6.6348839999999996</v>
      </c>
      <c r="AH43" s="50">
        <v>5.5582399999999996</v>
      </c>
      <c r="AI43" s="50">
        <v>4.5025079999999997</v>
      </c>
      <c r="AJ43" s="50">
        <v>4.0143979999999999</v>
      </c>
      <c r="AK43" s="50">
        <v>3.5574970000000001</v>
      </c>
      <c r="AL43" s="50">
        <v>2.2006429999999999</v>
      </c>
      <c r="AM43" s="50">
        <v>3.7256633815721139</v>
      </c>
      <c r="AN43" s="50">
        <v>3.6228449414866253</v>
      </c>
      <c r="AO43" s="50">
        <v>3.7842490382037695</v>
      </c>
      <c r="AP43" s="50">
        <v>3.7390157685474272</v>
      </c>
      <c r="AQ43" s="50">
        <v>3.7291752717719757</v>
      </c>
      <c r="AR43" s="50">
        <v>3.6924747357361212</v>
      </c>
      <c r="AS43" s="50">
        <v>3.6528895719786512</v>
      </c>
      <c r="AT43" s="50">
        <v>3.6050493218668902</v>
      </c>
      <c r="AU43" s="50">
        <v>3.5655744627726431</v>
      </c>
      <c r="AV43" s="50">
        <v>3.5346759995082251</v>
      </c>
    </row>
    <row r="44" spans="1:48" x14ac:dyDescent="0.25">
      <c r="A44" s="1"/>
      <c r="B44" s="33" t="s">
        <v>211</v>
      </c>
      <c r="C44" s="21" t="s">
        <v>210</v>
      </c>
      <c r="D44" s="50"/>
      <c r="E44" s="50"/>
      <c r="F44" s="50"/>
      <c r="G44" s="50"/>
      <c r="H44" s="50"/>
      <c r="I44" s="50"/>
      <c r="J44" s="50"/>
      <c r="K44" s="50"/>
      <c r="L44" s="50"/>
      <c r="M44" s="50"/>
      <c r="N44" s="50"/>
      <c r="O44" s="50"/>
      <c r="P44" s="50"/>
      <c r="Q44" s="50"/>
      <c r="R44" s="50"/>
      <c r="S44" s="50"/>
      <c r="T44" s="50"/>
      <c r="U44" s="50"/>
      <c r="V44" s="50"/>
      <c r="W44" s="50"/>
      <c r="X44" s="50"/>
      <c r="Y44" s="50"/>
      <c r="Z44" s="50"/>
      <c r="AA44" s="50"/>
      <c r="AB44" s="50">
        <v>8.1477599999999999</v>
      </c>
      <c r="AC44" s="50">
        <v>6.7068310000000002</v>
      </c>
      <c r="AD44" s="50">
        <v>6.2225010000000003</v>
      </c>
      <c r="AE44" s="50">
        <v>6.4962780000000002</v>
      </c>
      <c r="AF44" s="50">
        <v>5.3371529999999998</v>
      </c>
      <c r="AG44" s="50">
        <v>4.3950680000000002</v>
      </c>
      <c r="AH44" s="50">
        <v>3.6604079999999999</v>
      </c>
      <c r="AI44" s="50">
        <v>2.9880019999999998</v>
      </c>
      <c r="AJ44" s="50">
        <v>2.6344129999999999</v>
      </c>
      <c r="AK44" s="50">
        <v>2.3798490000000001</v>
      </c>
      <c r="AL44" s="50">
        <v>1.4747189999999999</v>
      </c>
      <c r="AM44" s="50">
        <v>2.4719963778459468</v>
      </c>
      <c r="AN44" s="50">
        <v>2.4037758261116546</v>
      </c>
      <c r="AO44" s="50">
        <v>2.5108682554566579</v>
      </c>
      <c r="AP44" s="50">
        <v>2.4808557537095397</v>
      </c>
      <c r="AQ44" s="50">
        <v>2.4743265346433621</v>
      </c>
      <c r="AR44" s="50">
        <v>2.4499755445366405</v>
      </c>
      <c r="AS44" s="50">
        <v>2.423710589439271</v>
      </c>
      <c r="AT44" s="50">
        <v>2.3919683430580068</v>
      </c>
      <c r="AU44" s="50">
        <v>2.365776575659047</v>
      </c>
      <c r="AV44" s="50">
        <v>2.3452752899958167</v>
      </c>
    </row>
    <row r="45" spans="1:48" x14ac:dyDescent="0.25">
      <c r="A45" s="1"/>
      <c r="B45" s="33" t="s">
        <v>212</v>
      </c>
      <c r="C45" s="21" t="s">
        <v>210</v>
      </c>
      <c r="D45" s="50"/>
      <c r="E45" s="50"/>
      <c r="F45" s="50"/>
      <c r="G45" s="50"/>
      <c r="H45" s="50"/>
      <c r="I45" s="50"/>
      <c r="J45" s="50"/>
      <c r="K45" s="50"/>
      <c r="L45" s="50"/>
      <c r="M45" s="50"/>
      <c r="N45" s="50"/>
      <c r="O45" s="50"/>
      <c r="P45" s="50"/>
      <c r="Q45" s="50"/>
      <c r="R45" s="50"/>
      <c r="S45" s="50"/>
      <c r="T45" s="50"/>
      <c r="U45" s="50"/>
      <c r="V45" s="50"/>
      <c r="W45" s="50"/>
      <c r="X45" s="50"/>
      <c r="Y45" s="50"/>
      <c r="Z45" s="50"/>
      <c r="AA45" s="50"/>
      <c r="AB45" s="50">
        <v>10.223469</v>
      </c>
      <c r="AC45" s="50">
        <v>2.3202310000000002</v>
      </c>
      <c r="AD45" s="50">
        <v>5.6012849999999998</v>
      </c>
      <c r="AE45" s="50">
        <v>9.9071669999999994</v>
      </c>
      <c r="AF45" s="50">
        <v>1.099334</v>
      </c>
      <c r="AG45" s="50">
        <v>7.4158530000000003</v>
      </c>
      <c r="AH45" s="50">
        <v>2.203233</v>
      </c>
      <c r="AI45" s="50">
        <v>8.8757809999999999</v>
      </c>
      <c r="AJ45" s="50">
        <v>3.3057310000000002</v>
      </c>
      <c r="AK45" s="50">
        <v>2.1924709999999998</v>
      </c>
      <c r="AL45" s="50">
        <v>0.69686999999999999</v>
      </c>
      <c r="AM45" s="50">
        <v>0.23815254438127667</v>
      </c>
      <c r="AN45" s="50">
        <v>2.9277606437536172</v>
      </c>
      <c r="AO45" s="50">
        <v>3.0856128710026569</v>
      </c>
      <c r="AP45" s="50">
        <v>3.2728985812284508</v>
      </c>
      <c r="AQ45" s="50">
        <v>3.360302884183862</v>
      </c>
      <c r="AR45" s="50">
        <v>3.4430897136540715</v>
      </c>
      <c r="AS45" s="50">
        <v>3.5375568839267721</v>
      </c>
      <c r="AT45" s="50">
        <v>3.660391395160469</v>
      </c>
      <c r="AU45" s="50">
        <v>3.8065886396308999</v>
      </c>
      <c r="AV45" s="50">
        <v>3.883419857560221</v>
      </c>
    </row>
    <row r="46" spans="1:48" x14ac:dyDescent="0.25">
      <c r="A46" s="1"/>
      <c r="B46" s="49" t="s">
        <v>213</v>
      </c>
      <c r="C46" s="2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row>
    <row r="47" spans="1:48" x14ac:dyDescent="0.25">
      <c r="A47" s="1"/>
      <c r="B47" s="33" t="s">
        <v>208</v>
      </c>
      <c r="C47" s="21" t="s">
        <v>10</v>
      </c>
      <c r="D47" s="69"/>
      <c r="E47" s="69"/>
      <c r="F47" s="69"/>
      <c r="G47" s="69"/>
      <c r="H47" s="69"/>
      <c r="I47" s="69"/>
      <c r="J47" s="69"/>
      <c r="K47" s="69"/>
      <c r="L47" s="69"/>
      <c r="M47" s="69"/>
      <c r="N47" s="69"/>
      <c r="O47" s="69"/>
      <c r="P47" s="69"/>
      <c r="Q47" s="69"/>
      <c r="R47" s="69"/>
      <c r="S47" s="69"/>
      <c r="T47" s="69"/>
      <c r="U47" s="69"/>
      <c r="V47" s="69"/>
      <c r="W47" s="69"/>
      <c r="X47" s="69"/>
      <c r="Y47" s="69"/>
      <c r="Z47" s="69"/>
      <c r="AA47" s="69"/>
      <c r="AB47" s="69">
        <v>7373.45</v>
      </c>
      <c r="AC47" s="69">
        <v>7210.7150000000001</v>
      </c>
      <c r="AD47" s="69">
        <v>6792.268</v>
      </c>
      <c r="AE47" s="69">
        <v>6037.1629999999996</v>
      </c>
      <c r="AF47" s="69">
        <v>7106.4279999999999</v>
      </c>
      <c r="AG47" s="69">
        <v>6976.0379999999996</v>
      </c>
      <c r="AH47" s="69">
        <v>6474.18</v>
      </c>
      <c r="AI47" s="69">
        <v>6029.69</v>
      </c>
      <c r="AJ47" s="69">
        <v>6452.7479999999996</v>
      </c>
      <c r="AK47" s="69">
        <v>6471.933</v>
      </c>
      <c r="AL47" s="69">
        <v>6337.2240000000002</v>
      </c>
      <c r="AM47" s="69">
        <v>6288.6189254503006</v>
      </c>
      <c r="AN47" s="69">
        <v>6266.7168244780969</v>
      </c>
      <c r="AO47" s="69">
        <v>6164.7433944615796</v>
      </c>
      <c r="AP47" s="69">
        <v>6076.2206517379091</v>
      </c>
      <c r="AQ47" s="69">
        <v>6034.328171095849</v>
      </c>
      <c r="AR47" s="69">
        <v>5989.031979132973</v>
      </c>
      <c r="AS47" s="69">
        <v>5937.0689790491324</v>
      </c>
      <c r="AT47" s="69">
        <v>5868.7618505746686</v>
      </c>
      <c r="AU47" s="69">
        <v>5802.1797068144342</v>
      </c>
      <c r="AV47" s="69">
        <v>5744.238050994355</v>
      </c>
    </row>
    <row r="48" spans="1:48" x14ac:dyDescent="0.25">
      <c r="A48" s="1"/>
      <c r="B48" s="33" t="s">
        <v>209</v>
      </c>
      <c r="C48" s="21" t="s">
        <v>192</v>
      </c>
      <c r="D48" s="41"/>
      <c r="E48" s="41"/>
      <c r="F48" s="41"/>
      <c r="G48" s="41"/>
      <c r="H48" s="41"/>
      <c r="I48" s="41"/>
      <c r="J48" s="41"/>
      <c r="K48" s="41"/>
      <c r="L48" s="41"/>
      <c r="M48" s="41"/>
      <c r="N48" s="41"/>
      <c r="O48" s="41"/>
      <c r="P48" s="41"/>
      <c r="Q48" s="41"/>
      <c r="R48" s="41"/>
      <c r="S48" s="41"/>
      <c r="T48" s="41"/>
      <c r="U48" s="41"/>
      <c r="V48" s="41"/>
      <c r="W48" s="41"/>
      <c r="X48" s="41"/>
      <c r="Y48" s="41"/>
      <c r="Z48" s="41"/>
      <c r="AA48" s="41"/>
      <c r="AB48" s="41">
        <v>0.92631281407035171</v>
      </c>
      <c r="AC48" s="41">
        <v>0.90246745932415517</v>
      </c>
      <c r="AD48" s="41">
        <v>0.89489696969696975</v>
      </c>
      <c r="AE48" s="41">
        <v>0.90376691616766458</v>
      </c>
      <c r="AF48" s="41">
        <v>0.91873665158371043</v>
      </c>
      <c r="AG48" s="41">
        <v>0.92951872085276477</v>
      </c>
      <c r="AH48" s="41">
        <v>0.97356090225563918</v>
      </c>
      <c r="AI48" s="41">
        <v>0.93194590417310663</v>
      </c>
      <c r="AJ48" s="41">
        <v>1.0416058111380144</v>
      </c>
      <c r="AK48" s="41">
        <v>0.97911240544629352</v>
      </c>
      <c r="AL48" s="41">
        <v>0.96383634980988597</v>
      </c>
      <c r="AM48" s="41">
        <v>0.97801227456458795</v>
      </c>
      <c r="AN48" s="41">
        <v>0.97801227456458795</v>
      </c>
      <c r="AO48" s="41">
        <v>0.97801227456458795</v>
      </c>
      <c r="AP48" s="41">
        <v>0.97801227456458795</v>
      </c>
      <c r="AQ48" s="41">
        <v>0.97801227456458795</v>
      </c>
      <c r="AR48" s="41">
        <v>0.97801227456458795</v>
      </c>
      <c r="AS48" s="41">
        <v>0.97801227456458795</v>
      </c>
      <c r="AT48" s="41">
        <v>0.97801227456458795</v>
      </c>
      <c r="AU48" s="41">
        <v>0.97801227456458795</v>
      </c>
      <c r="AV48" s="41">
        <v>0.97801227456458795</v>
      </c>
    </row>
    <row r="49" spans="1:48" x14ac:dyDescent="0.25">
      <c r="A49" s="1"/>
      <c r="B49" s="33" t="s">
        <v>261</v>
      </c>
      <c r="C49" s="21" t="s">
        <v>210</v>
      </c>
      <c r="D49" s="50"/>
      <c r="E49" s="50"/>
      <c r="F49" s="50"/>
      <c r="G49" s="50"/>
      <c r="H49" s="50"/>
      <c r="I49" s="50"/>
      <c r="J49" s="50"/>
      <c r="K49" s="50"/>
      <c r="L49" s="50"/>
      <c r="M49" s="50"/>
      <c r="N49" s="50"/>
      <c r="O49" s="50"/>
      <c r="P49" s="50"/>
      <c r="Q49" s="50"/>
      <c r="R49" s="50"/>
      <c r="S49" s="50"/>
      <c r="T49" s="50"/>
      <c r="U49" s="50"/>
      <c r="V49" s="50"/>
      <c r="W49" s="50"/>
      <c r="X49" s="50"/>
      <c r="Y49" s="50"/>
      <c r="Z49" s="50"/>
      <c r="AA49" s="50"/>
      <c r="AB49" s="50">
        <v>247.488687</v>
      </c>
      <c r="AC49" s="50">
        <v>230.580623</v>
      </c>
      <c r="AD49" s="50">
        <v>204.84564499999999</v>
      </c>
      <c r="AE49" s="50">
        <v>202.46694199999999</v>
      </c>
      <c r="AF49" s="50">
        <v>250.04653400000001</v>
      </c>
      <c r="AG49" s="50">
        <v>228.50201000000001</v>
      </c>
      <c r="AH49" s="50">
        <v>212.978331</v>
      </c>
      <c r="AI49" s="50">
        <v>225.700514</v>
      </c>
      <c r="AJ49" s="50">
        <v>354.93345099999999</v>
      </c>
      <c r="AK49" s="50">
        <v>331.47218199999998</v>
      </c>
      <c r="AL49" s="50">
        <v>227.080152</v>
      </c>
      <c r="AM49" s="50">
        <v>229.31573338246929</v>
      </c>
      <c r="AN49" s="50">
        <v>220.2797769288735</v>
      </c>
      <c r="AO49" s="50">
        <v>236.89883090830867</v>
      </c>
      <c r="AP49" s="50">
        <v>234.33203475951925</v>
      </c>
      <c r="AQ49" s="50">
        <v>234.17773351308637</v>
      </c>
      <c r="AR49" s="50">
        <v>231.62151735761307</v>
      </c>
      <c r="AS49" s="50">
        <v>228.91984851861807</v>
      </c>
      <c r="AT49" s="50">
        <v>225.75310751466151</v>
      </c>
      <c r="AU49" s="50">
        <v>223.3225566376413</v>
      </c>
      <c r="AV49" s="50">
        <v>221.52407528022084</v>
      </c>
    </row>
    <row r="50" spans="1:48" x14ac:dyDescent="0.25">
      <c r="A50" s="1"/>
      <c r="B50" s="33" t="s">
        <v>211</v>
      </c>
      <c r="C50" s="21" t="s">
        <v>210</v>
      </c>
      <c r="D50" s="50"/>
      <c r="E50" s="50"/>
      <c r="F50" s="50"/>
      <c r="G50" s="50"/>
      <c r="H50" s="50"/>
      <c r="I50" s="50"/>
      <c r="J50" s="50"/>
      <c r="K50" s="50"/>
      <c r="L50" s="50"/>
      <c r="M50" s="50"/>
      <c r="N50" s="50"/>
      <c r="O50" s="50"/>
      <c r="P50" s="50"/>
      <c r="Q50" s="50"/>
      <c r="R50" s="50"/>
      <c r="S50" s="50"/>
      <c r="T50" s="50"/>
      <c r="U50" s="50"/>
      <c r="V50" s="50"/>
      <c r="W50" s="50"/>
      <c r="X50" s="50"/>
      <c r="Y50" s="50"/>
      <c r="Z50" s="50"/>
      <c r="AA50" s="50"/>
      <c r="AB50" s="50">
        <v>160.43432799999999</v>
      </c>
      <c r="AC50" s="50">
        <v>151.16525799999999</v>
      </c>
      <c r="AD50" s="50">
        <v>136.245037</v>
      </c>
      <c r="AE50" s="50">
        <v>135.34986699999999</v>
      </c>
      <c r="AF50" s="50">
        <v>168.294062</v>
      </c>
      <c r="AG50" s="50">
        <v>155.54963599999999</v>
      </c>
      <c r="AH50" s="50">
        <v>144.114992</v>
      </c>
      <c r="AI50" s="50">
        <v>153.57157000000001</v>
      </c>
      <c r="AJ50" s="50">
        <v>244.746422</v>
      </c>
      <c r="AK50" s="50">
        <v>229.44973300000001</v>
      </c>
      <c r="AL50" s="50">
        <v>155.24164200000001</v>
      </c>
      <c r="AM50" s="50">
        <v>156.96659113596593</v>
      </c>
      <c r="AN50" s="50">
        <v>150.78148006114773</v>
      </c>
      <c r="AO50" s="50">
        <v>162.15722045444068</v>
      </c>
      <c r="AP50" s="50">
        <v>160.40024880808437</v>
      </c>
      <c r="AQ50" s="50">
        <v>160.29462962398676</v>
      </c>
      <c r="AR50" s="50">
        <v>158.54489998174668</v>
      </c>
      <c r="AS50" s="50">
        <v>156.69560799562723</v>
      </c>
      <c r="AT50" s="50">
        <v>154.52797417011689</v>
      </c>
      <c r="AU50" s="50">
        <v>152.86426239543428</v>
      </c>
      <c r="AV50" s="50">
        <v>151.63320212873626</v>
      </c>
    </row>
    <row r="51" spans="1:48" x14ac:dyDescent="0.25">
      <c r="A51" s="1"/>
      <c r="B51" s="33" t="s">
        <v>212</v>
      </c>
      <c r="C51" s="21" t="s">
        <v>210</v>
      </c>
      <c r="D51" s="50"/>
      <c r="E51" s="50"/>
      <c r="F51" s="50"/>
      <c r="G51" s="50"/>
      <c r="H51" s="50"/>
      <c r="I51" s="50"/>
      <c r="J51" s="50"/>
      <c r="K51" s="50"/>
      <c r="L51" s="50"/>
      <c r="M51" s="50"/>
      <c r="N51" s="50"/>
      <c r="O51" s="50"/>
      <c r="P51" s="50"/>
      <c r="Q51" s="50"/>
      <c r="R51" s="50"/>
      <c r="S51" s="50"/>
      <c r="T51" s="50"/>
      <c r="U51" s="50"/>
      <c r="V51" s="50"/>
      <c r="W51" s="50"/>
      <c r="X51" s="50"/>
      <c r="Y51" s="50"/>
      <c r="Z51" s="50"/>
      <c r="AA51" s="50"/>
      <c r="AB51" s="50">
        <v>145.994259</v>
      </c>
      <c r="AC51" s="50">
        <v>55.539437999999997</v>
      </c>
      <c r="AD51" s="50">
        <v>100.14066200000001</v>
      </c>
      <c r="AE51" s="50">
        <v>208.87024</v>
      </c>
      <c r="AF51" s="50">
        <v>43.264921999999999</v>
      </c>
      <c r="AG51" s="50">
        <v>284.95796200000001</v>
      </c>
      <c r="AH51" s="50">
        <v>118.468288</v>
      </c>
      <c r="AI51" s="50">
        <v>482.27524799999998</v>
      </c>
      <c r="AJ51" s="50">
        <v>177.25368900000001</v>
      </c>
      <c r="AK51" s="50">
        <v>173.239442</v>
      </c>
      <c r="AL51" s="50">
        <v>77.573201999999995</v>
      </c>
      <c r="AM51" s="50">
        <v>78.653925369622669</v>
      </c>
      <c r="AN51" s="50">
        <v>198.63134359798482</v>
      </c>
      <c r="AO51" s="50">
        <v>205.02160154681067</v>
      </c>
      <c r="AP51" s="50">
        <v>212.87028818893722</v>
      </c>
      <c r="AQ51" s="50">
        <v>216.9213659265543</v>
      </c>
      <c r="AR51" s="50">
        <v>220.76755203750025</v>
      </c>
      <c r="AS51" s="50">
        <v>224.94499809354667</v>
      </c>
      <c r="AT51" s="50">
        <v>230.10450518876721</v>
      </c>
      <c r="AU51" s="50">
        <v>236.2099571826902</v>
      </c>
      <c r="AV51" s="50">
        <v>239.49688086078513</v>
      </c>
    </row>
    <row r="52" spans="1:48" ht="15.75" thickBot="1" x14ac:dyDescent="0.3">
      <c r="A52" s="1"/>
      <c r="B52" s="51"/>
      <c r="C52" s="29"/>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row>
    <row r="53" spans="1:48" x14ac:dyDescent="0.25">
      <c r="A53" s="1"/>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row>
  </sheetData>
  <sheetProtection sheet="1" objects="1" scenarios="1"/>
  <hyperlinks>
    <hyperlink ref="A1" location="TOC!A1" display="TOC" xr:uid="{C3D8FBB2-5F90-4E72-812D-B31835C7A4E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V51"/>
  <sheetViews>
    <sheetView zoomScaleNormal="100" workbookViewId="0">
      <pane xSplit="3" ySplit="2" topLeftCell="D3" activePane="bottomRight" state="frozen"/>
      <selection activeCell="B73" sqref="B73"/>
      <selection pane="topRight" activeCell="B73" sqref="B73"/>
      <selection pane="bottomLeft" activeCell="B73" sqref="B73"/>
      <selection pane="bottomRight"/>
    </sheetView>
  </sheetViews>
  <sheetFormatPr defaultColWidth="8.7109375" defaultRowHeight="15" x14ac:dyDescent="0.25"/>
  <cols>
    <col min="1" max="1" width="8.7109375" style="2"/>
    <col min="2" max="2" width="52.140625" style="2" customWidth="1"/>
    <col min="3" max="3" width="16" style="2" bestFit="1" customWidth="1"/>
    <col min="4" max="35" width="11.5703125" style="2" customWidth="1"/>
    <col min="36" max="48" width="10.42578125" style="2" bestFit="1" customWidth="1"/>
    <col min="49" max="16384" width="8.7109375" style="2"/>
  </cols>
  <sheetData>
    <row r="1" spans="1:48" x14ac:dyDescent="0.25">
      <c r="A1" s="67" t="s">
        <v>6</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row>
    <row r="2" spans="1:48" x14ac:dyDescent="0.25">
      <c r="B2" s="15" t="str">
        <f>+TOC!A90&amp;" Farm Production Expenses"</f>
        <v>North Dakota Farm Production Expenses</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75" thickBot="1" x14ac:dyDescent="0.3">
      <c r="A3" s="1"/>
      <c r="B3" s="19"/>
      <c r="C3" s="20"/>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row>
    <row r="4" spans="1:48" x14ac:dyDescent="0.25">
      <c r="A4" s="1"/>
      <c r="B4" s="30" t="s">
        <v>72</v>
      </c>
      <c r="C4" s="3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25">
      <c r="A5" s="1"/>
      <c r="B5" s="52" t="s">
        <v>97</v>
      </c>
      <c r="C5" s="53"/>
      <c r="D5" s="32">
        <v>1286.4110000000001</v>
      </c>
      <c r="E5" s="32">
        <v>1327.7570000000001</v>
      </c>
      <c r="F5" s="32">
        <v>1331.1559999999999</v>
      </c>
      <c r="G5" s="32">
        <v>1415.4659999999999</v>
      </c>
      <c r="H5" s="32">
        <v>1495.701</v>
      </c>
      <c r="I5" s="32">
        <v>1576.643</v>
      </c>
      <c r="J5" s="32">
        <v>1691.501</v>
      </c>
      <c r="K5" s="32">
        <v>1752.5409999999999</v>
      </c>
      <c r="L5" s="32">
        <v>1782.1790000000001</v>
      </c>
      <c r="M5" s="32">
        <v>1727.752</v>
      </c>
      <c r="N5" s="32">
        <v>1928.769</v>
      </c>
      <c r="O5" s="32">
        <v>2028.85</v>
      </c>
      <c r="P5" s="32">
        <v>2004.596</v>
      </c>
      <c r="Q5" s="32">
        <v>2018.31</v>
      </c>
      <c r="R5" s="32">
        <v>2353.9059999999999</v>
      </c>
      <c r="S5" s="32">
        <v>2506.8470000000002</v>
      </c>
      <c r="T5" s="32">
        <v>2694.558</v>
      </c>
      <c r="U5" s="32">
        <v>3685.1370000000002</v>
      </c>
      <c r="V5" s="32">
        <v>4558.7539999999999</v>
      </c>
      <c r="W5" s="32">
        <v>3870.3440000000001</v>
      </c>
      <c r="X5" s="32">
        <v>3862.0120000000002</v>
      </c>
      <c r="Y5" s="32">
        <v>4441.4049999999997</v>
      </c>
      <c r="Z5" s="32">
        <v>5712.7470000000003</v>
      </c>
      <c r="AA5" s="32">
        <v>5995.5749999999998</v>
      </c>
      <c r="AB5" s="32">
        <v>6091.8980000000001</v>
      </c>
      <c r="AC5" s="32">
        <v>5852.3419999999996</v>
      </c>
      <c r="AD5" s="32">
        <v>5572.7420000000002</v>
      </c>
      <c r="AE5" s="32">
        <v>5096.0349999999999</v>
      </c>
      <c r="AF5" s="32">
        <v>5089.3789999999999</v>
      </c>
      <c r="AG5" s="32">
        <v>4801.6580000000004</v>
      </c>
      <c r="AH5" s="32">
        <v>4978.79</v>
      </c>
      <c r="AI5" s="32">
        <v>5416.6189999999997</v>
      </c>
      <c r="AJ5" s="32">
        <v>6652.9660000000003</v>
      </c>
      <c r="AK5" s="32">
        <v>7131.7179999999998</v>
      </c>
      <c r="AL5" s="32">
        <v>7236.1559999999999</v>
      </c>
      <c r="AM5" s="32">
        <v>7637.5539369613498</v>
      </c>
      <c r="AN5" s="32">
        <v>7547.8176354489224</v>
      </c>
      <c r="AO5" s="32">
        <v>7693.9268568690804</v>
      </c>
      <c r="AP5" s="32">
        <v>7804.9649469844189</v>
      </c>
      <c r="AQ5" s="32">
        <v>7838.9802928339941</v>
      </c>
      <c r="AR5" s="32">
        <v>7858.6194958953292</v>
      </c>
      <c r="AS5" s="32">
        <v>7893.0419421994975</v>
      </c>
      <c r="AT5" s="32">
        <v>7959.7679776770619</v>
      </c>
      <c r="AU5" s="32">
        <v>8050.0582604820938</v>
      </c>
      <c r="AV5" s="32">
        <v>8150.6874625979444</v>
      </c>
    </row>
    <row r="6" spans="1:48" x14ac:dyDescent="0.25">
      <c r="A6" s="1"/>
      <c r="B6" s="54" t="s">
        <v>98</v>
      </c>
      <c r="C6" s="55"/>
      <c r="D6" s="32">
        <v>237.57</v>
      </c>
      <c r="E6" s="32">
        <v>230.13399999999999</v>
      </c>
      <c r="F6" s="32">
        <v>237.73</v>
      </c>
      <c r="G6" s="32">
        <v>248.23699999999999</v>
      </c>
      <c r="H6" s="32">
        <v>237.51599999999999</v>
      </c>
      <c r="I6" s="32">
        <v>231.46299999999999</v>
      </c>
      <c r="J6" s="32">
        <v>253.10599999999999</v>
      </c>
      <c r="K6" s="32">
        <v>255.328</v>
      </c>
      <c r="L6" s="32">
        <v>294.06599999999997</v>
      </c>
      <c r="M6" s="32">
        <v>298.00200000000001</v>
      </c>
      <c r="N6" s="32">
        <v>325.8</v>
      </c>
      <c r="O6" s="32">
        <v>363.786</v>
      </c>
      <c r="P6" s="32">
        <v>385.52100000000002</v>
      </c>
      <c r="Q6" s="32">
        <v>375.54199999999997</v>
      </c>
      <c r="R6" s="32">
        <v>443.98099999999999</v>
      </c>
      <c r="S6" s="32">
        <v>500.221</v>
      </c>
      <c r="T6" s="32">
        <v>584.279</v>
      </c>
      <c r="U6" s="32">
        <v>674.46</v>
      </c>
      <c r="V6" s="32">
        <v>800.96699999999998</v>
      </c>
      <c r="W6" s="32">
        <v>761.726</v>
      </c>
      <c r="X6" s="32">
        <v>789.41399999999999</v>
      </c>
      <c r="Y6" s="32">
        <v>874.47400000000005</v>
      </c>
      <c r="Z6" s="32">
        <v>1234.298</v>
      </c>
      <c r="AA6" s="32">
        <v>1285.5239999999999</v>
      </c>
      <c r="AB6" s="32">
        <v>1408.154</v>
      </c>
      <c r="AC6" s="32">
        <v>1308.076</v>
      </c>
      <c r="AD6" s="32">
        <v>1313.4459999999999</v>
      </c>
      <c r="AE6" s="32">
        <v>1322.049</v>
      </c>
      <c r="AF6" s="32">
        <v>1280.922</v>
      </c>
      <c r="AG6" s="32">
        <v>1196.039</v>
      </c>
      <c r="AH6" s="32">
        <v>1359.2090000000001</v>
      </c>
      <c r="AI6" s="32">
        <v>1380.058</v>
      </c>
      <c r="AJ6" s="32">
        <v>1531.4780000000001</v>
      </c>
      <c r="AK6" s="32">
        <v>1630.0609999999999</v>
      </c>
      <c r="AL6" s="32">
        <v>1664.0730000000001</v>
      </c>
      <c r="AM6" s="32">
        <v>1781.698468031869</v>
      </c>
      <c r="AN6" s="32">
        <v>1745.2563528724318</v>
      </c>
      <c r="AO6" s="32">
        <v>1756.7005607338967</v>
      </c>
      <c r="AP6" s="32">
        <v>1759.940661852437</v>
      </c>
      <c r="AQ6" s="32">
        <v>1770.330890496914</v>
      </c>
      <c r="AR6" s="32">
        <v>1782.3369057565819</v>
      </c>
      <c r="AS6" s="32">
        <v>1795.3630858976312</v>
      </c>
      <c r="AT6" s="32">
        <v>1810.9045687405317</v>
      </c>
      <c r="AU6" s="32">
        <v>1824.9415883231277</v>
      </c>
      <c r="AV6" s="32">
        <v>1837.5323107493955</v>
      </c>
    </row>
    <row r="7" spans="1:48" x14ac:dyDescent="0.25">
      <c r="A7" s="1"/>
      <c r="B7" s="56" t="s">
        <v>264</v>
      </c>
      <c r="C7" s="55"/>
      <c r="D7" s="32">
        <v>75.617999999999995</v>
      </c>
      <c r="E7" s="32">
        <v>70.367000000000004</v>
      </c>
      <c r="F7" s="32">
        <v>73.858000000000004</v>
      </c>
      <c r="G7" s="32">
        <v>83.372</v>
      </c>
      <c r="H7" s="32">
        <v>76.346999999999994</v>
      </c>
      <c r="I7" s="32">
        <v>77.793999999999997</v>
      </c>
      <c r="J7" s="32">
        <v>80.251999999999995</v>
      </c>
      <c r="K7" s="32">
        <v>80.728999999999999</v>
      </c>
      <c r="L7" s="32">
        <v>94.852999999999994</v>
      </c>
      <c r="M7" s="32">
        <v>85.558999999999997</v>
      </c>
      <c r="N7" s="32">
        <v>74.004000000000005</v>
      </c>
      <c r="O7" s="32">
        <v>78.981999999999999</v>
      </c>
      <c r="P7" s="32">
        <v>84.712000000000003</v>
      </c>
      <c r="Q7" s="32">
        <v>73.676000000000002</v>
      </c>
      <c r="R7" s="32">
        <v>90.882999999999996</v>
      </c>
      <c r="S7" s="32">
        <v>81.254999999999995</v>
      </c>
      <c r="T7" s="32">
        <v>115.485</v>
      </c>
      <c r="U7" s="32">
        <v>132.98400000000001</v>
      </c>
      <c r="V7" s="32">
        <v>127.66500000000001</v>
      </c>
      <c r="W7" s="32">
        <v>147.422</v>
      </c>
      <c r="X7" s="32">
        <v>124.625</v>
      </c>
      <c r="Y7" s="32">
        <v>120.82599999999999</v>
      </c>
      <c r="Z7" s="32">
        <v>165.80500000000001</v>
      </c>
      <c r="AA7" s="32">
        <v>186.41800000000001</v>
      </c>
      <c r="AB7" s="32">
        <v>195.648</v>
      </c>
      <c r="AC7" s="32">
        <v>160.42699999999999</v>
      </c>
      <c r="AD7" s="32">
        <v>167.59700000000001</v>
      </c>
      <c r="AE7" s="32">
        <v>183.428</v>
      </c>
      <c r="AF7" s="32">
        <v>161.59100000000001</v>
      </c>
      <c r="AG7" s="32">
        <v>178.18700000000001</v>
      </c>
      <c r="AH7" s="32">
        <v>205.26400000000001</v>
      </c>
      <c r="AI7" s="32">
        <v>199.15</v>
      </c>
      <c r="AJ7" s="32">
        <v>317.81700000000001</v>
      </c>
      <c r="AK7" s="32">
        <v>192.15199999999999</v>
      </c>
      <c r="AL7" s="32">
        <v>178.27</v>
      </c>
      <c r="AM7" s="32">
        <v>174.63497873942353</v>
      </c>
      <c r="AN7" s="32">
        <v>168.23707531370994</v>
      </c>
      <c r="AO7" s="32">
        <v>173.52611184003598</v>
      </c>
      <c r="AP7" s="32">
        <v>180.10303792098912</v>
      </c>
      <c r="AQ7" s="32">
        <v>187.2943700250222</v>
      </c>
      <c r="AR7" s="32">
        <v>194.70098958282895</v>
      </c>
      <c r="AS7" s="32">
        <v>200.11048552245529</v>
      </c>
      <c r="AT7" s="32">
        <v>204.56461195069986</v>
      </c>
      <c r="AU7" s="32">
        <v>204.86686483155782</v>
      </c>
      <c r="AV7" s="32">
        <v>201.64082437460101</v>
      </c>
    </row>
    <row r="8" spans="1:48" x14ac:dyDescent="0.25">
      <c r="A8" s="1"/>
      <c r="B8" s="56" t="s">
        <v>263</v>
      </c>
      <c r="C8" s="55"/>
      <c r="D8" s="32">
        <v>51.331000000000003</v>
      </c>
      <c r="E8" s="32">
        <v>45.122</v>
      </c>
      <c r="F8" s="32">
        <v>57.423000000000002</v>
      </c>
      <c r="G8" s="32">
        <v>54.384999999999998</v>
      </c>
      <c r="H8" s="32">
        <v>43.362000000000002</v>
      </c>
      <c r="I8" s="32">
        <v>35.750999999999998</v>
      </c>
      <c r="J8" s="32">
        <v>33.692</v>
      </c>
      <c r="K8" s="32">
        <v>37.512999999999998</v>
      </c>
      <c r="L8" s="32">
        <v>37.606999999999999</v>
      </c>
      <c r="M8" s="32">
        <v>38.848999999999997</v>
      </c>
      <c r="N8" s="32">
        <v>51.829000000000001</v>
      </c>
      <c r="O8" s="32">
        <v>64.007999999999996</v>
      </c>
      <c r="P8" s="32">
        <v>58.743000000000002</v>
      </c>
      <c r="Q8" s="32">
        <v>48.369</v>
      </c>
      <c r="R8" s="32">
        <v>59.795000000000002</v>
      </c>
      <c r="S8" s="32">
        <v>89.201999999999998</v>
      </c>
      <c r="T8" s="32">
        <v>115.31399999999999</v>
      </c>
      <c r="U8" s="32">
        <v>98.397000000000006</v>
      </c>
      <c r="V8" s="32">
        <v>71.647999999999996</v>
      </c>
      <c r="W8" s="32">
        <v>63.953000000000003</v>
      </c>
      <c r="X8" s="32">
        <v>86.454999999999998</v>
      </c>
      <c r="Y8" s="32">
        <v>100.691</v>
      </c>
      <c r="Z8" s="32">
        <v>127.71</v>
      </c>
      <c r="AA8" s="32">
        <v>114.22199999999999</v>
      </c>
      <c r="AB8" s="32">
        <v>164.72200000000001</v>
      </c>
      <c r="AC8" s="32">
        <v>152.96600000000001</v>
      </c>
      <c r="AD8" s="32">
        <v>97.266999999999996</v>
      </c>
      <c r="AE8" s="32">
        <v>125.621</v>
      </c>
      <c r="AF8" s="32">
        <v>126.001</v>
      </c>
      <c r="AG8" s="32">
        <v>152.376</v>
      </c>
      <c r="AH8" s="32">
        <v>170.44900000000001</v>
      </c>
      <c r="AI8" s="32">
        <v>177.74199999999999</v>
      </c>
      <c r="AJ8" s="32">
        <v>163.03700000000001</v>
      </c>
      <c r="AK8" s="32">
        <v>177.161</v>
      </c>
      <c r="AL8" s="32">
        <v>230.18</v>
      </c>
      <c r="AM8" s="32">
        <v>289.13829318329067</v>
      </c>
      <c r="AN8" s="32">
        <v>294.78721565236231</v>
      </c>
      <c r="AO8" s="32">
        <v>285.9998032324113</v>
      </c>
      <c r="AP8" s="32">
        <v>267.11793807683455</v>
      </c>
      <c r="AQ8" s="32">
        <v>254.43112717717554</v>
      </c>
      <c r="AR8" s="32">
        <v>244.46604587102479</v>
      </c>
      <c r="AS8" s="32">
        <v>236.98198909913992</v>
      </c>
      <c r="AT8" s="32">
        <v>230.68189456306004</v>
      </c>
      <c r="AU8" s="32">
        <v>224.77089940614371</v>
      </c>
      <c r="AV8" s="32">
        <v>220.10206704170025</v>
      </c>
    </row>
    <row r="9" spans="1:48" x14ac:dyDescent="0.25">
      <c r="A9" s="1"/>
      <c r="B9" s="56" t="s">
        <v>262</v>
      </c>
      <c r="C9" s="55"/>
      <c r="D9" s="32">
        <v>110.621</v>
      </c>
      <c r="E9" s="32">
        <v>114.645</v>
      </c>
      <c r="F9" s="32">
        <v>106.449</v>
      </c>
      <c r="G9" s="32">
        <v>110.48</v>
      </c>
      <c r="H9" s="32">
        <v>117.807</v>
      </c>
      <c r="I9" s="32">
        <v>117.91800000000001</v>
      </c>
      <c r="J9" s="32">
        <v>139.16200000000001</v>
      </c>
      <c r="K9" s="32">
        <v>137.08600000000001</v>
      </c>
      <c r="L9" s="32">
        <v>161.60599999999999</v>
      </c>
      <c r="M9" s="32">
        <v>173.59399999999999</v>
      </c>
      <c r="N9" s="32">
        <v>199.96700000000001</v>
      </c>
      <c r="O9" s="32">
        <v>220.79599999999999</v>
      </c>
      <c r="P9" s="32">
        <v>242.066</v>
      </c>
      <c r="Q9" s="32">
        <v>253.49700000000001</v>
      </c>
      <c r="R9" s="32">
        <v>293.303</v>
      </c>
      <c r="S9" s="32">
        <v>329.76400000000001</v>
      </c>
      <c r="T9" s="32">
        <v>353.48</v>
      </c>
      <c r="U9" s="32">
        <v>443.07900000000001</v>
      </c>
      <c r="V9" s="32">
        <v>601.654</v>
      </c>
      <c r="W9" s="32">
        <v>550.35</v>
      </c>
      <c r="X9" s="32">
        <v>578.33399999999995</v>
      </c>
      <c r="Y9" s="32">
        <v>652.95799999999997</v>
      </c>
      <c r="Z9" s="32">
        <v>940.78399999999999</v>
      </c>
      <c r="AA9" s="32">
        <v>984.88300000000004</v>
      </c>
      <c r="AB9" s="32">
        <v>1047.7850000000001</v>
      </c>
      <c r="AC9" s="32">
        <v>994.68299999999999</v>
      </c>
      <c r="AD9" s="32">
        <v>1048.5820000000001</v>
      </c>
      <c r="AE9" s="32">
        <v>1013.001</v>
      </c>
      <c r="AF9" s="32">
        <v>993.33100000000002</v>
      </c>
      <c r="AG9" s="32">
        <v>865.476</v>
      </c>
      <c r="AH9" s="32">
        <v>983.49599999999998</v>
      </c>
      <c r="AI9" s="32">
        <v>1003.1660000000001</v>
      </c>
      <c r="AJ9" s="32">
        <v>1050.624</v>
      </c>
      <c r="AK9" s="32">
        <v>1260.748</v>
      </c>
      <c r="AL9" s="32">
        <v>1255.623</v>
      </c>
      <c r="AM9" s="32">
        <v>1317.9251961091547</v>
      </c>
      <c r="AN9" s="32">
        <v>1282.2320619063594</v>
      </c>
      <c r="AO9" s="32">
        <v>1297.1746456614494</v>
      </c>
      <c r="AP9" s="32">
        <v>1312.7196858546133</v>
      </c>
      <c r="AQ9" s="32">
        <v>1328.6053932947164</v>
      </c>
      <c r="AR9" s="32">
        <v>1343.1698703027282</v>
      </c>
      <c r="AS9" s="32">
        <v>1358.2706112760359</v>
      </c>
      <c r="AT9" s="32">
        <v>1375.6580622267718</v>
      </c>
      <c r="AU9" s="32">
        <v>1395.3038240854262</v>
      </c>
      <c r="AV9" s="32">
        <v>1415.7894193330942</v>
      </c>
    </row>
    <row r="10" spans="1:48" x14ac:dyDescent="0.25">
      <c r="A10" s="1"/>
      <c r="B10" s="54"/>
      <c r="C10" s="55"/>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row>
    <row r="11" spans="1:48" x14ac:dyDescent="0.25">
      <c r="A11" s="1"/>
      <c r="B11" s="54" t="s">
        <v>99</v>
      </c>
      <c r="C11" s="55"/>
      <c r="D11" s="32">
        <v>540.46900000000005</v>
      </c>
      <c r="E11" s="32">
        <v>575.19399999999996</v>
      </c>
      <c r="F11" s="32">
        <v>549.74099999999999</v>
      </c>
      <c r="G11" s="32">
        <v>561.58900000000006</v>
      </c>
      <c r="H11" s="32">
        <v>614.19399999999996</v>
      </c>
      <c r="I11" s="32">
        <v>676.11599999999999</v>
      </c>
      <c r="J11" s="32">
        <v>747.28899999999999</v>
      </c>
      <c r="K11" s="32">
        <v>799.65200000000004</v>
      </c>
      <c r="L11" s="32">
        <v>744.75</v>
      </c>
      <c r="M11" s="32">
        <v>708.85</v>
      </c>
      <c r="N11" s="32">
        <v>820.59500000000003</v>
      </c>
      <c r="O11" s="32">
        <v>864.67</v>
      </c>
      <c r="P11" s="32">
        <v>850.41099999999994</v>
      </c>
      <c r="Q11" s="32">
        <v>886.75</v>
      </c>
      <c r="R11" s="32">
        <v>1032.7650000000001</v>
      </c>
      <c r="S11" s="32">
        <v>1168.223</v>
      </c>
      <c r="T11" s="32">
        <v>1181.4670000000001</v>
      </c>
      <c r="U11" s="32">
        <v>1705.5039999999999</v>
      </c>
      <c r="V11" s="32">
        <v>2228.431</v>
      </c>
      <c r="W11" s="32">
        <v>1801.8119999999999</v>
      </c>
      <c r="X11" s="32">
        <v>1801.8879999999999</v>
      </c>
      <c r="Y11" s="32">
        <v>2122.9119999999998</v>
      </c>
      <c r="Z11" s="32">
        <v>2656.8670000000002</v>
      </c>
      <c r="AA11" s="32">
        <v>2827.7570000000001</v>
      </c>
      <c r="AB11" s="32">
        <v>2942.6030000000001</v>
      </c>
      <c r="AC11" s="32">
        <v>2688.1770000000001</v>
      </c>
      <c r="AD11" s="32">
        <v>2536.2809999999999</v>
      </c>
      <c r="AE11" s="32">
        <v>2141.7379999999998</v>
      </c>
      <c r="AF11" s="32">
        <v>2245.7440000000001</v>
      </c>
      <c r="AG11" s="32">
        <v>2018.21</v>
      </c>
      <c r="AH11" s="32">
        <v>2101.1480000000001</v>
      </c>
      <c r="AI11" s="32">
        <v>2418.1880000000001</v>
      </c>
      <c r="AJ11" s="32">
        <v>3058.1529999999998</v>
      </c>
      <c r="AK11" s="32">
        <v>3441.0279999999998</v>
      </c>
      <c r="AL11" s="32">
        <v>3364.6210000000001</v>
      </c>
      <c r="AM11" s="32">
        <v>3514.4873603501464</v>
      </c>
      <c r="AN11" s="32">
        <v>3548.2737495958345</v>
      </c>
      <c r="AO11" s="32">
        <v>3626.7204604552494</v>
      </c>
      <c r="AP11" s="32">
        <v>3689.7730663384618</v>
      </c>
      <c r="AQ11" s="32">
        <v>3691.6391947719458</v>
      </c>
      <c r="AR11" s="32">
        <v>3684.8134392919087</v>
      </c>
      <c r="AS11" s="32">
        <v>3691.3001822974193</v>
      </c>
      <c r="AT11" s="32">
        <v>3722.6404451947997</v>
      </c>
      <c r="AU11" s="32">
        <v>3775.7942721850573</v>
      </c>
      <c r="AV11" s="32">
        <v>3842.2029972378032</v>
      </c>
    </row>
    <row r="12" spans="1:48" x14ac:dyDescent="0.25">
      <c r="A12" s="1"/>
      <c r="B12" s="56" t="s">
        <v>158</v>
      </c>
      <c r="C12" s="55"/>
      <c r="D12" s="32">
        <v>36.606000000000002</v>
      </c>
      <c r="E12" s="32">
        <v>36.603000000000002</v>
      </c>
      <c r="F12" s="32">
        <v>35.837000000000003</v>
      </c>
      <c r="G12" s="32">
        <v>35.575000000000003</v>
      </c>
      <c r="H12" s="32">
        <v>39.53</v>
      </c>
      <c r="I12" s="32">
        <v>34.944000000000003</v>
      </c>
      <c r="J12" s="32">
        <v>38.703000000000003</v>
      </c>
      <c r="K12" s="32">
        <v>40.335000000000001</v>
      </c>
      <c r="L12" s="32">
        <v>41.500999999999998</v>
      </c>
      <c r="M12" s="32">
        <v>35.707000000000001</v>
      </c>
      <c r="N12" s="32">
        <v>38.600999999999999</v>
      </c>
      <c r="O12" s="32">
        <v>47.978999999999999</v>
      </c>
      <c r="P12" s="32">
        <v>55.83</v>
      </c>
      <c r="Q12" s="32">
        <v>49.512999999999998</v>
      </c>
      <c r="R12" s="32">
        <v>44.149000000000001</v>
      </c>
      <c r="S12" s="32">
        <v>50.554000000000002</v>
      </c>
      <c r="T12" s="32">
        <v>53.847000000000001</v>
      </c>
      <c r="U12" s="32">
        <v>60.31</v>
      </c>
      <c r="V12" s="32">
        <v>53.545999999999999</v>
      </c>
      <c r="W12" s="32">
        <v>60.155000000000001</v>
      </c>
      <c r="X12" s="32">
        <v>61.933999999999997</v>
      </c>
      <c r="Y12" s="32">
        <v>58.607999999999997</v>
      </c>
      <c r="Z12" s="32">
        <v>76.02</v>
      </c>
      <c r="AA12" s="32">
        <v>101.38</v>
      </c>
      <c r="AB12" s="32">
        <v>94.075000000000003</v>
      </c>
      <c r="AC12" s="32">
        <v>85.100999999999999</v>
      </c>
      <c r="AD12" s="32">
        <v>83.340999999999994</v>
      </c>
      <c r="AE12" s="32">
        <v>85.486999999999995</v>
      </c>
      <c r="AF12" s="32">
        <v>84.56</v>
      </c>
      <c r="AG12" s="32">
        <v>71.212999999999994</v>
      </c>
      <c r="AH12" s="32">
        <v>85.165000000000006</v>
      </c>
      <c r="AI12" s="32">
        <v>81.87</v>
      </c>
      <c r="AJ12" s="32">
        <v>77.691000000000003</v>
      </c>
      <c r="AK12" s="32">
        <v>100.03100000000001</v>
      </c>
      <c r="AL12" s="32">
        <v>101.44499999999999</v>
      </c>
      <c r="AM12" s="32">
        <v>103.65224972225963</v>
      </c>
      <c r="AN12" s="32">
        <v>105.30689881627572</v>
      </c>
      <c r="AO12" s="32">
        <v>106.18356706441935</v>
      </c>
      <c r="AP12" s="32">
        <v>108.33346163742499</v>
      </c>
      <c r="AQ12" s="32">
        <v>110.97713993885912</v>
      </c>
      <c r="AR12" s="32">
        <v>113.55038289966558</v>
      </c>
      <c r="AS12" s="32">
        <v>115.66670467464138</v>
      </c>
      <c r="AT12" s="32">
        <v>117.73392913060934</v>
      </c>
      <c r="AU12" s="32">
        <v>118.87771748434125</v>
      </c>
      <c r="AV12" s="32">
        <v>118.4183811671346</v>
      </c>
    </row>
    <row r="13" spans="1:48" x14ac:dyDescent="0.25">
      <c r="A13" s="1"/>
      <c r="B13" s="56" t="s">
        <v>159</v>
      </c>
      <c r="C13" s="55"/>
      <c r="D13" s="32">
        <v>186.56899999999999</v>
      </c>
      <c r="E13" s="32">
        <v>215.11099999999999</v>
      </c>
      <c r="F13" s="32">
        <v>188.363</v>
      </c>
      <c r="G13" s="32">
        <v>209.512</v>
      </c>
      <c r="H13" s="32">
        <v>244.489</v>
      </c>
      <c r="I13" s="32">
        <v>289.72800000000001</v>
      </c>
      <c r="J13" s="32">
        <v>316.84399999999999</v>
      </c>
      <c r="K13" s="32">
        <v>347.70499999999998</v>
      </c>
      <c r="L13" s="32">
        <v>291.84100000000001</v>
      </c>
      <c r="M13" s="32">
        <v>265.93200000000002</v>
      </c>
      <c r="N13" s="32">
        <v>294.18200000000002</v>
      </c>
      <c r="O13" s="32">
        <v>313.983</v>
      </c>
      <c r="P13" s="32">
        <v>281.791</v>
      </c>
      <c r="Q13" s="32">
        <v>284.92099999999999</v>
      </c>
      <c r="R13" s="32">
        <v>358.33300000000003</v>
      </c>
      <c r="S13" s="32">
        <v>433.25099999999998</v>
      </c>
      <c r="T13" s="32">
        <v>465.48599999999999</v>
      </c>
      <c r="U13" s="32">
        <v>738.49099999999999</v>
      </c>
      <c r="V13" s="32">
        <v>1003.624</v>
      </c>
      <c r="W13" s="32">
        <v>790.18399999999997</v>
      </c>
      <c r="X13" s="32">
        <v>803.80799999999999</v>
      </c>
      <c r="Y13" s="32">
        <v>994.54200000000003</v>
      </c>
      <c r="Z13" s="32">
        <v>1315.0519999999999</v>
      </c>
      <c r="AA13" s="32">
        <v>1276.374</v>
      </c>
      <c r="AB13" s="32">
        <v>1375.8510000000001</v>
      </c>
      <c r="AC13" s="32">
        <v>1257.0350000000001</v>
      </c>
      <c r="AD13" s="32">
        <v>1199.018</v>
      </c>
      <c r="AE13" s="32">
        <v>931.54</v>
      </c>
      <c r="AF13" s="32">
        <v>1041.133</v>
      </c>
      <c r="AG13" s="32">
        <v>926.97400000000005</v>
      </c>
      <c r="AH13" s="32">
        <v>926.97400000000005</v>
      </c>
      <c r="AI13" s="32">
        <v>1191.8230000000001</v>
      </c>
      <c r="AJ13" s="32">
        <v>1488.9179999999999</v>
      </c>
      <c r="AK13" s="32">
        <v>1778.57</v>
      </c>
      <c r="AL13" s="32">
        <v>1656.6110000000001</v>
      </c>
      <c r="AM13" s="32">
        <v>1778.2319430135822</v>
      </c>
      <c r="AN13" s="32">
        <v>1839.0786787885629</v>
      </c>
      <c r="AO13" s="32">
        <v>1869.4142662100942</v>
      </c>
      <c r="AP13" s="32">
        <v>1870.409197862569</v>
      </c>
      <c r="AQ13" s="32">
        <v>1833.5672089457257</v>
      </c>
      <c r="AR13" s="32">
        <v>1785.8756331429506</v>
      </c>
      <c r="AS13" s="32">
        <v>1748.0247065316221</v>
      </c>
      <c r="AT13" s="32">
        <v>1737.5605153107413</v>
      </c>
      <c r="AU13" s="32">
        <v>1756.6127060887584</v>
      </c>
      <c r="AV13" s="32">
        <v>1795.4198446720686</v>
      </c>
    </row>
    <row r="14" spans="1:48" x14ac:dyDescent="0.25">
      <c r="A14" s="1"/>
      <c r="B14" s="56" t="s">
        <v>160</v>
      </c>
      <c r="C14" s="55"/>
      <c r="D14" s="32">
        <v>142.82400000000001</v>
      </c>
      <c r="E14" s="32">
        <v>160.80600000000001</v>
      </c>
      <c r="F14" s="32">
        <v>171.565</v>
      </c>
      <c r="G14" s="32">
        <v>169.93600000000001</v>
      </c>
      <c r="H14" s="32">
        <v>185.20400000000001</v>
      </c>
      <c r="I14" s="32">
        <v>202.71700000000001</v>
      </c>
      <c r="J14" s="32">
        <v>222.495</v>
      </c>
      <c r="K14" s="32">
        <v>237.27099999999999</v>
      </c>
      <c r="L14" s="32">
        <v>258.00099999999998</v>
      </c>
      <c r="M14" s="32">
        <v>263.26299999999998</v>
      </c>
      <c r="N14" s="32">
        <v>288.81900000000002</v>
      </c>
      <c r="O14" s="32">
        <v>312.815</v>
      </c>
      <c r="P14" s="32">
        <v>340.62</v>
      </c>
      <c r="Q14" s="32">
        <v>355.834</v>
      </c>
      <c r="R14" s="32">
        <v>390.46</v>
      </c>
      <c r="S14" s="32">
        <v>376.37400000000002</v>
      </c>
      <c r="T14" s="32">
        <v>345.63900000000001</v>
      </c>
      <c r="U14" s="32">
        <v>491.09899999999999</v>
      </c>
      <c r="V14" s="32">
        <v>634.56600000000003</v>
      </c>
      <c r="W14" s="32">
        <v>551.79700000000003</v>
      </c>
      <c r="X14" s="32">
        <v>502.13499999999999</v>
      </c>
      <c r="Y14" s="32">
        <v>540.76099999999997</v>
      </c>
      <c r="Z14" s="32">
        <v>703.90899999999999</v>
      </c>
      <c r="AA14" s="32">
        <v>725.90599999999995</v>
      </c>
      <c r="AB14" s="32">
        <v>842.93100000000004</v>
      </c>
      <c r="AC14" s="32">
        <v>857.88900000000001</v>
      </c>
      <c r="AD14" s="32">
        <v>830.39200000000005</v>
      </c>
      <c r="AE14" s="32">
        <v>741.84199999999998</v>
      </c>
      <c r="AF14" s="32">
        <v>701.47</v>
      </c>
      <c r="AG14" s="32">
        <v>656.05100000000004</v>
      </c>
      <c r="AH14" s="32">
        <v>701.47</v>
      </c>
      <c r="AI14" s="32">
        <v>751.93499999999995</v>
      </c>
      <c r="AJ14" s="32">
        <v>936.06799999999998</v>
      </c>
      <c r="AK14" s="32">
        <v>1025.973</v>
      </c>
      <c r="AL14" s="32">
        <v>1084.146</v>
      </c>
      <c r="AM14" s="32">
        <v>1114.4962794469477</v>
      </c>
      <c r="AN14" s="32">
        <v>1127.0980348790799</v>
      </c>
      <c r="AO14" s="32">
        <v>1145.8000007594483</v>
      </c>
      <c r="AP14" s="32">
        <v>1170.9679392157959</v>
      </c>
      <c r="AQ14" s="32">
        <v>1189.2961062657307</v>
      </c>
      <c r="AR14" s="32">
        <v>1206.9476141286355</v>
      </c>
      <c r="AS14" s="32">
        <v>1225.1145093277041</v>
      </c>
      <c r="AT14" s="32">
        <v>1243.7803335615886</v>
      </c>
      <c r="AU14" s="32">
        <v>1262.8175354565833</v>
      </c>
      <c r="AV14" s="32">
        <v>1280.9441928677707</v>
      </c>
    </row>
    <row r="15" spans="1:48" x14ac:dyDescent="0.25">
      <c r="A15" s="1"/>
      <c r="B15" s="56" t="s">
        <v>100</v>
      </c>
      <c r="C15" s="55"/>
      <c r="D15" s="32">
        <v>174.47</v>
      </c>
      <c r="E15" s="32">
        <v>162.67400000000001</v>
      </c>
      <c r="F15" s="32">
        <v>153.976</v>
      </c>
      <c r="G15" s="32">
        <v>146.566</v>
      </c>
      <c r="H15" s="32">
        <v>144.971</v>
      </c>
      <c r="I15" s="32">
        <v>148.727</v>
      </c>
      <c r="J15" s="32">
        <v>169.24700000000001</v>
      </c>
      <c r="K15" s="32">
        <v>174.34100000000001</v>
      </c>
      <c r="L15" s="32">
        <v>153.40700000000001</v>
      </c>
      <c r="M15" s="32">
        <v>143.94800000000001</v>
      </c>
      <c r="N15" s="32">
        <v>198.99299999999999</v>
      </c>
      <c r="O15" s="32">
        <v>189.893</v>
      </c>
      <c r="P15" s="32">
        <v>172.17</v>
      </c>
      <c r="Q15" s="32">
        <v>196.482</v>
      </c>
      <c r="R15" s="32">
        <v>239.82300000000001</v>
      </c>
      <c r="S15" s="32">
        <v>308.04399999999998</v>
      </c>
      <c r="T15" s="32">
        <v>316.495</v>
      </c>
      <c r="U15" s="32">
        <v>415.60399999999998</v>
      </c>
      <c r="V15" s="32">
        <v>536.69500000000005</v>
      </c>
      <c r="W15" s="32">
        <v>399.67599999999999</v>
      </c>
      <c r="X15" s="32">
        <v>434.012</v>
      </c>
      <c r="Y15" s="32">
        <v>529.00199999999995</v>
      </c>
      <c r="Z15" s="32">
        <v>561.88499999999999</v>
      </c>
      <c r="AA15" s="32">
        <v>724.09699999999998</v>
      </c>
      <c r="AB15" s="32">
        <v>629.74599999999998</v>
      </c>
      <c r="AC15" s="32">
        <v>488.15100000000001</v>
      </c>
      <c r="AD15" s="32">
        <v>423.53</v>
      </c>
      <c r="AE15" s="32">
        <v>382.86799999999999</v>
      </c>
      <c r="AF15" s="32">
        <v>418.58100000000002</v>
      </c>
      <c r="AG15" s="32">
        <v>363.97199999999998</v>
      </c>
      <c r="AH15" s="32">
        <v>387.53899999999999</v>
      </c>
      <c r="AI15" s="32">
        <v>392.56</v>
      </c>
      <c r="AJ15" s="32">
        <v>555.47699999999998</v>
      </c>
      <c r="AK15" s="32">
        <v>536.45299999999997</v>
      </c>
      <c r="AL15" s="32">
        <v>522.41800000000001</v>
      </c>
      <c r="AM15" s="32">
        <v>518.10688816735728</v>
      </c>
      <c r="AN15" s="32">
        <v>476.79013711191624</v>
      </c>
      <c r="AO15" s="32">
        <v>505.32262642128779</v>
      </c>
      <c r="AP15" s="32">
        <v>540.06246762267187</v>
      </c>
      <c r="AQ15" s="32">
        <v>557.79873962163038</v>
      </c>
      <c r="AR15" s="32">
        <v>578.43980912065672</v>
      </c>
      <c r="AS15" s="32">
        <v>602.49426176345173</v>
      </c>
      <c r="AT15" s="32">
        <v>623.56566719186026</v>
      </c>
      <c r="AU15" s="32">
        <v>637.48631315537409</v>
      </c>
      <c r="AV15" s="32">
        <v>647.42057853082929</v>
      </c>
    </row>
    <row r="16" spans="1:48" x14ac:dyDescent="0.25">
      <c r="A16" s="1"/>
      <c r="B16" s="56"/>
      <c r="C16" s="55"/>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48" x14ac:dyDescent="0.25">
      <c r="A17" s="1"/>
      <c r="B17" s="54" t="s">
        <v>101</v>
      </c>
      <c r="C17" s="55"/>
      <c r="D17" s="32">
        <v>508.37200000000001</v>
      </c>
      <c r="E17" s="32">
        <v>522.42899999999997</v>
      </c>
      <c r="F17" s="32">
        <v>543.68499999999995</v>
      </c>
      <c r="G17" s="32">
        <v>605.64</v>
      </c>
      <c r="H17" s="32">
        <v>643.99099999999999</v>
      </c>
      <c r="I17" s="32">
        <v>669.06399999999996</v>
      </c>
      <c r="J17" s="32">
        <v>691.10599999999999</v>
      </c>
      <c r="K17" s="32">
        <v>697.56100000000004</v>
      </c>
      <c r="L17" s="32">
        <v>743.36300000000006</v>
      </c>
      <c r="M17" s="32">
        <v>720.9</v>
      </c>
      <c r="N17" s="32">
        <v>782.37400000000002</v>
      </c>
      <c r="O17" s="32">
        <v>800.39400000000001</v>
      </c>
      <c r="P17" s="32">
        <v>768.66399999999999</v>
      </c>
      <c r="Q17" s="32">
        <v>756.01800000000003</v>
      </c>
      <c r="R17" s="32">
        <v>877.16</v>
      </c>
      <c r="S17" s="32">
        <v>838.40300000000002</v>
      </c>
      <c r="T17" s="32">
        <v>928.81200000000001</v>
      </c>
      <c r="U17" s="32">
        <v>1305.173</v>
      </c>
      <c r="V17" s="32">
        <v>1529.356</v>
      </c>
      <c r="W17" s="32">
        <v>1306.806</v>
      </c>
      <c r="X17" s="32">
        <v>1270.71</v>
      </c>
      <c r="Y17" s="32">
        <v>1444.019</v>
      </c>
      <c r="Z17" s="32">
        <v>1821.5820000000001</v>
      </c>
      <c r="AA17" s="32">
        <v>1882.2940000000001</v>
      </c>
      <c r="AB17" s="32">
        <v>1741.14</v>
      </c>
      <c r="AC17" s="32">
        <v>1856.0889999999999</v>
      </c>
      <c r="AD17" s="32">
        <v>1723.0139999999999</v>
      </c>
      <c r="AE17" s="32">
        <v>1632.248</v>
      </c>
      <c r="AF17" s="32">
        <v>1562.712</v>
      </c>
      <c r="AG17" s="32">
        <v>1587.4090000000001</v>
      </c>
      <c r="AH17" s="32">
        <v>1518.434</v>
      </c>
      <c r="AI17" s="32">
        <v>1618.373</v>
      </c>
      <c r="AJ17" s="32">
        <v>2063.335</v>
      </c>
      <c r="AK17" s="32">
        <v>2060.63</v>
      </c>
      <c r="AL17" s="32">
        <v>2207.4630000000002</v>
      </c>
      <c r="AM17" s="32">
        <v>2341.3681085793341</v>
      </c>
      <c r="AN17" s="32">
        <v>2254.2875329806557</v>
      </c>
      <c r="AO17" s="32">
        <v>2310.5058356799345</v>
      </c>
      <c r="AP17" s="32">
        <v>2355.2512187935199</v>
      </c>
      <c r="AQ17" s="32">
        <v>2377.0102075651339</v>
      </c>
      <c r="AR17" s="32">
        <v>2391.4691508468391</v>
      </c>
      <c r="AS17" s="32">
        <v>2406.378674004447</v>
      </c>
      <c r="AT17" s="32">
        <v>2426.2229637417304</v>
      </c>
      <c r="AU17" s="32">
        <v>2449.3223999739093</v>
      </c>
      <c r="AV17" s="32">
        <v>2470.9521546107453</v>
      </c>
    </row>
    <row r="18" spans="1:48" x14ac:dyDescent="0.25">
      <c r="A18" s="1"/>
      <c r="B18" s="56" t="s">
        <v>164</v>
      </c>
      <c r="C18" s="55"/>
      <c r="D18" s="32">
        <v>221.98099999999999</v>
      </c>
      <c r="E18" s="32">
        <v>218.95599999999999</v>
      </c>
      <c r="F18" s="32">
        <v>226.85599999999999</v>
      </c>
      <c r="G18" s="32">
        <v>259.07799999999997</v>
      </c>
      <c r="H18" s="32">
        <v>247.67699999999999</v>
      </c>
      <c r="I18" s="32">
        <v>250.87</v>
      </c>
      <c r="J18" s="32">
        <v>274.17599999999999</v>
      </c>
      <c r="K18" s="32">
        <v>284.19499999999999</v>
      </c>
      <c r="L18" s="32">
        <v>276.97399999999999</v>
      </c>
      <c r="M18" s="32">
        <v>268.17599999999999</v>
      </c>
      <c r="N18" s="32">
        <v>291.12</v>
      </c>
      <c r="O18" s="32">
        <v>299.38499999999999</v>
      </c>
      <c r="P18" s="32">
        <v>270.166</v>
      </c>
      <c r="Q18" s="32">
        <v>226.55500000000001</v>
      </c>
      <c r="R18" s="32">
        <v>267.49900000000002</v>
      </c>
      <c r="S18" s="32">
        <v>228.27600000000001</v>
      </c>
      <c r="T18" s="32">
        <v>252.24</v>
      </c>
      <c r="U18" s="32">
        <v>312.81400000000002</v>
      </c>
      <c r="V18" s="32">
        <v>379.16899999999998</v>
      </c>
      <c r="W18" s="32">
        <v>395.43799999999999</v>
      </c>
      <c r="X18" s="32">
        <v>423.98500000000001</v>
      </c>
      <c r="Y18" s="32">
        <v>423.84300000000002</v>
      </c>
      <c r="Z18" s="32">
        <v>603.43499999999995</v>
      </c>
      <c r="AA18" s="32">
        <v>608.72699999999998</v>
      </c>
      <c r="AB18" s="32">
        <v>587.88099999999997</v>
      </c>
      <c r="AC18" s="32">
        <v>611.09400000000005</v>
      </c>
      <c r="AD18" s="32">
        <v>547.58100000000002</v>
      </c>
      <c r="AE18" s="32">
        <v>521.23800000000006</v>
      </c>
      <c r="AF18" s="32">
        <v>482.42099999999999</v>
      </c>
      <c r="AG18" s="32">
        <v>536.50800000000004</v>
      </c>
      <c r="AH18" s="32">
        <v>490.78199999999998</v>
      </c>
      <c r="AI18" s="32">
        <v>577.55200000000002</v>
      </c>
      <c r="AJ18" s="32">
        <v>612.51300000000003</v>
      </c>
      <c r="AK18" s="32">
        <v>663.29200000000003</v>
      </c>
      <c r="AL18" s="32">
        <v>798.26499999999999</v>
      </c>
      <c r="AM18" s="32">
        <v>826.16842001739371</v>
      </c>
      <c r="AN18" s="32">
        <v>816.34674612724348</v>
      </c>
      <c r="AO18" s="32">
        <v>831.71040716143216</v>
      </c>
      <c r="AP18" s="32">
        <v>847.25468452936036</v>
      </c>
      <c r="AQ18" s="32">
        <v>860.19038845636783</v>
      </c>
      <c r="AR18" s="32">
        <v>872.111074411613</v>
      </c>
      <c r="AS18" s="32">
        <v>884.41270907925707</v>
      </c>
      <c r="AT18" s="32">
        <v>897.3031537244774</v>
      </c>
      <c r="AU18" s="32">
        <v>910.3035639180282</v>
      </c>
      <c r="AV18" s="32">
        <v>923.42210897891243</v>
      </c>
    </row>
    <row r="19" spans="1:48" x14ac:dyDescent="0.25">
      <c r="A19" s="1"/>
      <c r="B19" s="56" t="s">
        <v>162</v>
      </c>
      <c r="C19" s="55"/>
      <c r="D19" s="32">
        <v>63.957000000000001</v>
      </c>
      <c r="E19" s="32">
        <v>65.262</v>
      </c>
      <c r="F19" s="32">
        <v>68.513000000000005</v>
      </c>
      <c r="G19" s="32">
        <v>83.623000000000005</v>
      </c>
      <c r="H19" s="32">
        <v>94.16</v>
      </c>
      <c r="I19" s="32">
        <v>100.22199999999999</v>
      </c>
      <c r="J19" s="32">
        <v>86.346000000000004</v>
      </c>
      <c r="K19" s="32">
        <v>87.174999999999997</v>
      </c>
      <c r="L19" s="32">
        <v>94.557000000000002</v>
      </c>
      <c r="M19" s="32">
        <v>101.65</v>
      </c>
      <c r="N19" s="32">
        <v>105.265</v>
      </c>
      <c r="O19" s="32">
        <v>97.228999999999999</v>
      </c>
      <c r="P19" s="32">
        <v>87.63</v>
      </c>
      <c r="Q19" s="32">
        <v>76.682000000000002</v>
      </c>
      <c r="R19" s="32">
        <v>88.866</v>
      </c>
      <c r="S19" s="32">
        <v>75.483999999999995</v>
      </c>
      <c r="T19" s="32">
        <v>78.936000000000007</v>
      </c>
      <c r="U19" s="32">
        <v>127.70699999999999</v>
      </c>
      <c r="V19" s="32">
        <v>119.146</v>
      </c>
      <c r="W19" s="32">
        <v>136.018</v>
      </c>
      <c r="X19" s="32">
        <v>116.77</v>
      </c>
      <c r="Y19" s="32">
        <v>127.96599999999999</v>
      </c>
      <c r="Z19" s="32">
        <v>240.73599999999999</v>
      </c>
      <c r="AA19" s="32">
        <v>149.232</v>
      </c>
      <c r="AB19" s="32">
        <v>156.149</v>
      </c>
      <c r="AC19" s="32">
        <v>252.50899999999999</v>
      </c>
      <c r="AD19" s="32">
        <v>204.554</v>
      </c>
      <c r="AE19" s="32">
        <v>174.03399999999999</v>
      </c>
      <c r="AF19" s="32">
        <v>157.88900000000001</v>
      </c>
      <c r="AG19" s="32">
        <v>152.703</v>
      </c>
      <c r="AH19" s="32">
        <v>99.32</v>
      </c>
      <c r="AI19" s="32">
        <v>100.078</v>
      </c>
      <c r="AJ19" s="32">
        <v>162.95099999999999</v>
      </c>
      <c r="AK19" s="32">
        <v>125.04</v>
      </c>
      <c r="AL19" s="32">
        <v>209.327</v>
      </c>
      <c r="AM19" s="32">
        <v>246.79643599649108</v>
      </c>
      <c r="AN19" s="32">
        <v>234.48132457145181</v>
      </c>
      <c r="AO19" s="32">
        <v>238.08351909912028</v>
      </c>
      <c r="AP19" s="32">
        <v>243.23351543233213</v>
      </c>
      <c r="AQ19" s="32">
        <v>245.82183469518623</v>
      </c>
      <c r="AR19" s="32">
        <v>247.99607405813163</v>
      </c>
      <c r="AS19" s="32">
        <v>250.51558347475031</v>
      </c>
      <c r="AT19" s="32">
        <v>253.73741049293631</v>
      </c>
      <c r="AU19" s="32">
        <v>257.28646059578011</v>
      </c>
      <c r="AV19" s="32">
        <v>260.70680015557542</v>
      </c>
    </row>
    <row r="20" spans="1:48" x14ac:dyDescent="0.25">
      <c r="A20" s="1"/>
      <c r="B20" s="56" t="s">
        <v>163</v>
      </c>
      <c r="C20" s="55"/>
      <c r="D20" s="32">
        <v>15.584</v>
      </c>
      <c r="E20" s="32">
        <v>20.847000000000001</v>
      </c>
      <c r="F20" s="32">
        <v>26.539000000000001</v>
      </c>
      <c r="G20" s="32">
        <v>27.18</v>
      </c>
      <c r="H20" s="32">
        <v>30.234000000000002</v>
      </c>
      <c r="I20" s="32">
        <v>35.299999999999997</v>
      </c>
      <c r="J20" s="32">
        <v>37.162999999999997</v>
      </c>
      <c r="K20" s="32">
        <v>37.78</v>
      </c>
      <c r="L20" s="32">
        <v>39.566000000000003</v>
      </c>
      <c r="M20" s="32">
        <v>44.261000000000003</v>
      </c>
      <c r="N20" s="32">
        <v>35.466000000000001</v>
      </c>
      <c r="O20" s="32">
        <v>52.244</v>
      </c>
      <c r="P20" s="32">
        <v>49.457999999999998</v>
      </c>
      <c r="Q20" s="32">
        <v>59.451999999999998</v>
      </c>
      <c r="R20" s="32">
        <v>70.546000000000006</v>
      </c>
      <c r="S20" s="32">
        <v>72.037000000000006</v>
      </c>
      <c r="T20" s="32">
        <v>95.444999999999993</v>
      </c>
      <c r="U20" s="32">
        <v>160.47499999999999</v>
      </c>
      <c r="V20" s="32">
        <v>130.59200000000001</v>
      </c>
      <c r="W20" s="32">
        <v>130.88300000000001</v>
      </c>
      <c r="X20" s="32">
        <v>117.29900000000001</v>
      </c>
      <c r="Y20" s="32">
        <v>101.883</v>
      </c>
      <c r="Z20" s="32">
        <v>138.851</v>
      </c>
      <c r="AA20" s="32">
        <v>179.958</v>
      </c>
      <c r="AB20" s="32">
        <v>183.447</v>
      </c>
      <c r="AC20" s="32">
        <v>164.61199999999999</v>
      </c>
      <c r="AD20" s="32">
        <v>186.565</v>
      </c>
      <c r="AE20" s="32">
        <v>146.22800000000001</v>
      </c>
      <c r="AF20" s="32">
        <v>187.518</v>
      </c>
      <c r="AG20" s="32">
        <v>156.79400000000001</v>
      </c>
      <c r="AH20" s="32">
        <v>163.898</v>
      </c>
      <c r="AI20" s="32">
        <v>132.494</v>
      </c>
      <c r="AJ20" s="32">
        <v>237.464</v>
      </c>
      <c r="AK20" s="32">
        <v>168.62200000000001</v>
      </c>
      <c r="AL20" s="32">
        <v>190.583</v>
      </c>
      <c r="AM20" s="32">
        <v>193.86713850536606</v>
      </c>
      <c r="AN20" s="32">
        <v>193.42293786096147</v>
      </c>
      <c r="AO20" s="32">
        <v>196.5982841808235</v>
      </c>
      <c r="AP20" s="32">
        <v>197.49719382848983</v>
      </c>
      <c r="AQ20" s="32">
        <v>197.29259293928891</v>
      </c>
      <c r="AR20" s="32">
        <v>197.81212125719688</v>
      </c>
      <c r="AS20" s="32">
        <v>198.28783062106945</v>
      </c>
      <c r="AT20" s="32">
        <v>198.38744422039056</v>
      </c>
      <c r="AU20" s="32">
        <v>198.19276856794758</v>
      </c>
      <c r="AV20" s="32">
        <v>197.99117511869244</v>
      </c>
    </row>
    <row r="21" spans="1:48" x14ac:dyDescent="0.25">
      <c r="A21" s="1"/>
      <c r="B21" s="56" t="s">
        <v>265</v>
      </c>
      <c r="C21" s="55"/>
      <c r="D21" s="32">
        <v>206.85</v>
      </c>
      <c r="E21" s="32">
        <v>217.364</v>
      </c>
      <c r="F21" s="32">
        <v>221.77699999999999</v>
      </c>
      <c r="G21" s="32">
        <v>235.75899999999999</v>
      </c>
      <c r="H21" s="32">
        <v>271.92</v>
      </c>
      <c r="I21" s="32">
        <v>282.67200000000003</v>
      </c>
      <c r="J21" s="32">
        <v>293.42099999999999</v>
      </c>
      <c r="K21" s="32">
        <v>288.411</v>
      </c>
      <c r="L21" s="32">
        <v>332.26600000000002</v>
      </c>
      <c r="M21" s="32">
        <v>306.81299999999999</v>
      </c>
      <c r="N21" s="32">
        <v>350.52300000000002</v>
      </c>
      <c r="O21" s="32">
        <v>351.536</v>
      </c>
      <c r="P21" s="32">
        <v>361.41</v>
      </c>
      <c r="Q21" s="32">
        <v>393.32900000000001</v>
      </c>
      <c r="R21" s="32">
        <v>450.24900000000002</v>
      </c>
      <c r="S21" s="32">
        <v>462.60599999999999</v>
      </c>
      <c r="T21" s="32">
        <v>502.19099999999997</v>
      </c>
      <c r="U21" s="32">
        <v>704.17700000000002</v>
      </c>
      <c r="V21" s="32">
        <v>900.44799999999998</v>
      </c>
      <c r="W21" s="32">
        <v>644.46699999999998</v>
      </c>
      <c r="X21" s="32">
        <v>612.65499999999997</v>
      </c>
      <c r="Y21" s="32">
        <v>790.327</v>
      </c>
      <c r="Z21" s="32">
        <v>838.56100000000004</v>
      </c>
      <c r="AA21" s="32">
        <v>944.37699999999995</v>
      </c>
      <c r="AB21" s="32">
        <v>813.66300000000001</v>
      </c>
      <c r="AC21" s="32">
        <v>827.87400000000002</v>
      </c>
      <c r="AD21" s="32">
        <v>784.31399999999996</v>
      </c>
      <c r="AE21" s="32">
        <v>790.74699999999996</v>
      </c>
      <c r="AF21" s="32">
        <v>734.88400000000001</v>
      </c>
      <c r="AG21" s="32">
        <v>741.404</v>
      </c>
      <c r="AH21" s="32">
        <v>764.43299999999999</v>
      </c>
      <c r="AI21" s="32">
        <v>808.24900000000002</v>
      </c>
      <c r="AJ21" s="32">
        <v>1050.4069999999999</v>
      </c>
      <c r="AK21" s="32">
        <v>1103.675</v>
      </c>
      <c r="AL21" s="32">
        <v>1009.287</v>
      </c>
      <c r="AM21" s="32">
        <v>1074.536114060083</v>
      </c>
      <c r="AN21" s="32">
        <v>1010.0365244209991</v>
      </c>
      <c r="AO21" s="32">
        <v>1044.1136252385588</v>
      </c>
      <c r="AP21" s="32">
        <v>1067.2658250033376</v>
      </c>
      <c r="AQ21" s="32">
        <v>1073.7053914742908</v>
      </c>
      <c r="AR21" s="32">
        <v>1073.5498811198977</v>
      </c>
      <c r="AS21" s="32">
        <v>1073.1625508293703</v>
      </c>
      <c r="AT21" s="32">
        <v>1076.7949553039264</v>
      </c>
      <c r="AU21" s="32">
        <v>1083.5396068921536</v>
      </c>
      <c r="AV21" s="32">
        <v>1088.832070357565</v>
      </c>
    </row>
    <row r="22" spans="1:48" x14ac:dyDescent="0.25">
      <c r="A22" s="1"/>
      <c r="B22" s="57"/>
      <c r="C22" s="55"/>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row>
    <row r="23" spans="1:48" x14ac:dyDescent="0.25">
      <c r="A23" s="1"/>
      <c r="B23" s="52" t="s">
        <v>102</v>
      </c>
      <c r="C23" s="53"/>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row>
    <row r="24" spans="1:48" x14ac:dyDescent="0.25">
      <c r="A24" s="1"/>
      <c r="B24" s="54" t="s">
        <v>103</v>
      </c>
      <c r="C24" s="55"/>
      <c r="D24" s="32">
        <v>84.102000000000004</v>
      </c>
      <c r="E24" s="32">
        <v>73.759</v>
      </c>
      <c r="F24" s="32">
        <v>76.918000000000006</v>
      </c>
      <c r="G24" s="32">
        <v>82.804000000000002</v>
      </c>
      <c r="H24" s="32">
        <v>92.909000000000006</v>
      </c>
      <c r="I24" s="32">
        <v>93.39</v>
      </c>
      <c r="J24" s="32">
        <v>94.24</v>
      </c>
      <c r="K24" s="32">
        <v>105.40900000000001</v>
      </c>
      <c r="L24" s="32">
        <v>121.78</v>
      </c>
      <c r="M24" s="32">
        <v>114.71599999999999</v>
      </c>
      <c r="N24" s="32">
        <v>126.246</v>
      </c>
      <c r="O24" s="32">
        <v>140.547</v>
      </c>
      <c r="P24" s="32">
        <v>138.23400000000001</v>
      </c>
      <c r="Q24" s="32">
        <v>107.658</v>
      </c>
      <c r="R24" s="32">
        <v>151.59899999999999</v>
      </c>
      <c r="S24" s="32">
        <v>160.916</v>
      </c>
      <c r="T24" s="32">
        <v>161.99600000000001</v>
      </c>
      <c r="U24" s="32">
        <v>251.614</v>
      </c>
      <c r="V24" s="32">
        <v>288.90899999999999</v>
      </c>
      <c r="W24" s="32">
        <v>212.63300000000001</v>
      </c>
      <c r="X24" s="32">
        <v>190.124</v>
      </c>
      <c r="Y24" s="32">
        <v>223.27199999999999</v>
      </c>
      <c r="Z24" s="32">
        <v>355.66399999999999</v>
      </c>
      <c r="AA24" s="32">
        <v>340.00900000000001</v>
      </c>
      <c r="AB24" s="32">
        <v>449.40300000000002</v>
      </c>
      <c r="AC24" s="32">
        <v>222.74299999999999</v>
      </c>
      <c r="AD24" s="32">
        <v>242.79599999999999</v>
      </c>
      <c r="AE24" s="32">
        <v>253.91200000000001</v>
      </c>
      <c r="AF24" s="32">
        <v>239.601</v>
      </c>
      <c r="AG24" s="32">
        <v>301.23099999999999</v>
      </c>
      <c r="AH24" s="32">
        <v>319.01900000000001</v>
      </c>
      <c r="AI24" s="32">
        <v>273.10599999999999</v>
      </c>
      <c r="AJ24" s="32">
        <v>368.47500000000002</v>
      </c>
      <c r="AK24" s="32">
        <v>363.83499999999998</v>
      </c>
      <c r="AL24" s="32">
        <v>425.54500000000002</v>
      </c>
      <c r="AM24" s="32">
        <v>443.18610574935315</v>
      </c>
      <c r="AN24" s="32">
        <v>454.16230345615787</v>
      </c>
      <c r="AO24" s="32">
        <v>463.56400043359031</v>
      </c>
      <c r="AP24" s="32">
        <v>472.48034904279353</v>
      </c>
      <c r="AQ24" s="32">
        <v>480.3319234639352</v>
      </c>
      <c r="AR24" s="32">
        <v>487.53658962598882</v>
      </c>
      <c r="AS24" s="32">
        <v>494.82031366062535</v>
      </c>
      <c r="AT24" s="32">
        <v>501.8665719226837</v>
      </c>
      <c r="AU24" s="32">
        <v>508.18472472314335</v>
      </c>
      <c r="AV24" s="32">
        <v>513.68851159361168</v>
      </c>
    </row>
    <row r="25" spans="1:48" x14ac:dyDescent="0.25">
      <c r="A25" s="1"/>
      <c r="B25" s="58" t="s">
        <v>104</v>
      </c>
      <c r="C25" s="55"/>
      <c r="D25" s="32">
        <v>5.8140000000000001</v>
      </c>
      <c r="E25" s="32">
        <v>5.1980000000000004</v>
      </c>
      <c r="F25" s="32">
        <v>4.2530000000000001</v>
      </c>
      <c r="G25" s="32">
        <v>5.4720000000000004</v>
      </c>
      <c r="H25" s="32">
        <v>3.3420000000000001</v>
      </c>
      <c r="I25" s="32">
        <v>6.6360000000000001</v>
      </c>
      <c r="J25" s="32">
        <v>4.1890000000000001</v>
      </c>
      <c r="K25" s="32">
        <v>8.2289999999999992</v>
      </c>
      <c r="L25" s="32">
        <v>6.14</v>
      </c>
      <c r="M25" s="32">
        <v>8.7769999999999992</v>
      </c>
      <c r="N25" s="32">
        <v>9.7349999999999994</v>
      </c>
      <c r="O25" s="32">
        <v>7.3479999999999999</v>
      </c>
      <c r="P25" s="32">
        <v>6.7380000000000004</v>
      </c>
      <c r="Q25" s="32">
        <v>10.39</v>
      </c>
      <c r="R25" s="32">
        <v>8.8000000000000007</v>
      </c>
      <c r="S25" s="32">
        <v>11.476000000000001</v>
      </c>
      <c r="T25" s="32">
        <v>10.561999999999999</v>
      </c>
      <c r="U25" s="32">
        <v>21.693000000000001</v>
      </c>
      <c r="V25" s="32">
        <v>14.54</v>
      </c>
      <c r="W25" s="32">
        <v>18.027999999999999</v>
      </c>
      <c r="X25" s="32">
        <v>13.257</v>
      </c>
      <c r="Y25" s="32">
        <v>24.527000000000001</v>
      </c>
      <c r="Z25" s="32">
        <v>14.919</v>
      </c>
      <c r="AA25" s="32">
        <v>23.324999999999999</v>
      </c>
      <c r="AB25" s="32">
        <v>23.416</v>
      </c>
      <c r="AC25" s="32">
        <v>30.285</v>
      </c>
      <c r="AD25" s="32">
        <v>29.416</v>
      </c>
      <c r="AE25" s="32">
        <v>15.596</v>
      </c>
      <c r="AF25" s="32">
        <v>15.678000000000001</v>
      </c>
      <c r="AG25" s="32">
        <v>22.001000000000001</v>
      </c>
      <c r="AH25" s="32">
        <v>19.716000000000001</v>
      </c>
      <c r="AI25" s="32">
        <v>25.068000000000001</v>
      </c>
      <c r="AJ25" s="32">
        <v>20.141999999999999</v>
      </c>
      <c r="AK25" s="32">
        <v>18.356000000000002</v>
      </c>
      <c r="AL25" s="32">
        <v>22.588000000000001</v>
      </c>
      <c r="AM25" s="32">
        <v>21.803922735077293</v>
      </c>
      <c r="AN25" s="32">
        <v>22.483437375087135</v>
      </c>
      <c r="AO25" s="32">
        <v>23.26077437521112</v>
      </c>
      <c r="AP25" s="32">
        <v>24.09809398865216</v>
      </c>
      <c r="AQ25" s="32">
        <v>24.976106572110595</v>
      </c>
      <c r="AR25" s="32">
        <v>25.872358340784857</v>
      </c>
      <c r="AS25" s="32">
        <v>26.696705564961974</v>
      </c>
      <c r="AT25" s="32">
        <v>27.400473938492453</v>
      </c>
      <c r="AU25" s="32">
        <v>27.958595340326575</v>
      </c>
      <c r="AV25" s="32">
        <v>28.368465327404941</v>
      </c>
    </row>
    <row r="26" spans="1:48" x14ac:dyDescent="0.25">
      <c r="A26" s="1"/>
      <c r="B26" s="58" t="s">
        <v>105</v>
      </c>
      <c r="C26" s="55"/>
      <c r="D26" s="32">
        <v>78.287999999999997</v>
      </c>
      <c r="E26" s="32">
        <v>68.561000000000007</v>
      </c>
      <c r="F26" s="32">
        <v>72.665000000000006</v>
      </c>
      <c r="G26" s="32">
        <v>77.331999999999994</v>
      </c>
      <c r="H26" s="32">
        <v>89.566999999999993</v>
      </c>
      <c r="I26" s="32">
        <v>86.754000000000005</v>
      </c>
      <c r="J26" s="32">
        <v>90.051000000000002</v>
      </c>
      <c r="K26" s="32">
        <v>97.18</v>
      </c>
      <c r="L26" s="32">
        <v>115.64</v>
      </c>
      <c r="M26" s="32">
        <v>105.93899999999999</v>
      </c>
      <c r="N26" s="32">
        <v>116.511</v>
      </c>
      <c r="O26" s="32">
        <v>133.19900000000001</v>
      </c>
      <c r="P26" s="32">
        <v>131.49600000000001</v>
      </c>
      <c r="Q26" s="32">
        <v>97.268000000000001</v>
      </c>
      <c r="R26" s="32">
        <v>142.79900000000001</v>
      </c>
      <c r="S26" s="32">
        <v>149.44</v>
      </c>
      <c r="T26" s="32">
        <v>151.434</v>
      </c>
      <c r="U26" s="32">
        <v>229.92099999999999</v>
      </c>
      <c r="V26" s="32">
        <v>274.36900000000003</v>
      </c>
      <c r="W26" s="32">
        <v>194.60499999999999</v>
      </c>
      <c r="X26" s="32">
        <v>176.86799999999999</v>
      </c>
      <c r="Y26" s="32">
        <v>198.745</v>
      </c>
      <c r="Z26" s="32">
        <v>340.745</v>
      </c>
      <c r="AA26" s="32">
        <v>316.68400000000003</v>
      </c>
      <c r="AB26" s="32">
        <v>425.988</v>
      </c>
      <c r="AC26" s="32">
        <v>192.458</v>
      </c>
      <c r="AD26" s="32">
        <v>213.38</v>
      </c>
      <c r="AE26" s="32">
        <v>238.316</v>
      </c>
      <c r="AF26" s="32">
        <v>223.923</v>
      </c>
      <c r="AG26" s="32">
        <v>279.23</v>
      </c>
      <c r="AH26" s="32">
        <v>299.303</v>
      </c>
      <c r="AI26" s="32">
        <v>248.03800000000001</v>
      </c>
      <c r="AJ26" s="32">
        <v>348.33300000000003</v>
      </c>
      <c r="AK26" s="32">
        <v>345.48</v>
      </c>
      <c r="AL26" s="32">
        <v>402.95699999999999</v>
      </c>
      <c r="AM26" s="32">
        <v>421.38218301427582</v>
      </c>
      <c r="AN26" s="32">
        <v>431.67886608107074</v>
      </c>
      <c r="AO26" s="32">
        <v>440.30322605837921</v>
      </c>
      <c r="AP26" s="32">
        <v>448.38225505414135</v>
      </c>
      <c r="AQ26" s="32">
        <v>455.35581689182459</v>
      </c>
      <c r="AR26" s="32">
        <v>461.66423128520398</v>
      </c>
      <c r="AS26" s="32">
        <v>468.12360809566337</v>
      </c>
      <c r="AT26" s="32">
        <v>474.46609798419126</v>
      </c>
      <c r="AU26" s="32">
        <v>480.22612938281679</v>
      </c>
      <c r="AV26" s="32">
        <v>485.32004626620676</v>
      </c>
    </row>
    <row r="27" spans="1:48" x14ac:dyDescent="0.25">
      <c r="A27" s="1"/>
      <c r="B27" s="57" t="s">
        <v>106</v>
      </c>
      <c r="C27" s="55"/>
      <c r="D27" s="32">
        <v>3.8250000000000028</v>
      </c>
      <c r="E27" s="32">
        <v>3.9200000000000017</v>
      </c>
      <c r="F27" s="32">
        <v>4.5539999999999878</v>
      </c>
      <c r="G27" s="32">
        <v>4.6919999999999931</v>
      </c>
      <c r="H27" s="32">
        <v>5.4329999999999927</v>
      </c>
      <c r="I27" s="32">
        <v>6.8049999999999926</v>
      </c>
      <c r="J27" s="32">
        <v>12.274000000000001</v>
      </c>
      <c r="K27" s="32">
        <v>10.387999999999991</v>
      </c>
      <c r="L27" s="32">
        <v>10.758999999999986</v>
      </c>
      <c r="M27" s="32">
        <v>10.656000000000006</v>
      </c>
      <c r="N27" s="32">
        <v>11.618000000000009</v>
      </c>
      <c r="O27" s="32">
        <v>13.653999999999996</v>
      </c>
      <c r="P27" s="32">
        <v>7.4439999999999884</v>
      </c>
      <c r="Q27" s="32">
        <v>4.0289999999999964</v>
      </c>
      <c r="R27" s="32">
        <v>7.4190000000000111</v>
      </c>
      <c r="S27" s="32">
        <v>4.2369999999999948</v>
      </c>
      <c r="T27" s="32">
        <v>8.1799999999999784</v>
      </c>
      <c r="U27" s="32">
        <v>5.1740000000000066</v>
      </c>
      <c r="V27" s="32">
        <v>3.9650000000000318</v>
      </c>
      <c r="W27" s="32">
        <v>7.6059999999999945</v>
      </c>
      <c r="X27" s="32">
        <v>7.6479999999999961</v>
      </c>
      <c r="Y27" s="32">
        <v>26.838000000000022</v>
      </c>
      <c r="Z27" s="32">
        <v>9.9379999999999882</v>
      </c>
      <c r="AA27" s="32">
        <v>3.7129999999999654</v>
      </c>
      <c r="AB27" s="32">
        <v>13.918999999999983</v>
      </c>
      <c r="AC27" s="32">
        <v>4.6330000000000098</v>
      </c>
      <c r="AD27" s="32">
        <v>14.25</v>
      </c>
      <c r="AE27" s="32">
        <v>15.869999999999976</v>
      </c>
      <c r="AF27" s="32">
        <v>3.7309999999999945</v>
      </c>
      <c r="AG27" s="32">
        <v>8.3790000000000191</v>
      </c>
      <c r="AH27" s="32">
        <v>1.5949999999999704</v>
      </c>
      <c r="AI27" s="32">
        <v>28.423000000000002</v>
      </c>
      <c r="AJ27" s="32">
        <v>10.368999999999971</v>
      </c>
      <c r="AK27" s="32">
        <v>2.6930000000000405</v>
      </c>
      <c r="AL27" s="32">
        <v>7.5819999999999936</v>
      </c>
      <c r="AM27" s="32">
        <v>8.4502171191624633</v>
      </c>
      <c r="AN27" s="32">
        <v>9.2342132592766824</v>
      </c>
      <c r="AO27" s="32">
        <v>9.8814140744172363</v>
      </c>
      <c r="AP27" s="32">
        <v>10.415413521163686</v>
      </c>
      <c r="AQ27" s="32">
        <v>10.80602395575848</v>
      </c>
      <c r="AR27" s="32">
        <v>11.08412016120317</v>
      </c>
      <c r="AS27" s="32">
        <v>11.30903332384656</v>
      </c>
      <c r="AT27" s="32">
        <v>11.499848564257038</v>
      </c>
      <c r="AU27" s="32">
        <v>11.658669950359963</v>
      </c>
      <c r="AV27" s="32">
        <v>11.791445070028445</v>
      </c>
    </row>
    <row r="28" spans="1:48" x14ac:dyDescent="0.25">
      <c r="A28" s="1"/>
      <c r="B28" s="57"/>
      <c r="C28" s="55"/>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row>
    <row r="29" spans="1:48" x14ac:dyDescent="0.25">
      <c r="A29" s="1"/>
      <c r="B29" s="52" t="s">
        <v>107</v>
      </c>
      <c r="C29" s="53"/>
      <c r="D29" s="32">
        <v>319.27699999999999</v>
      </c>
      <c r="E29" s="32">
        <v>290.96699999999998</v>
      </c>
      <c r="F29" s="32">
        <v>276.43</v>
      </c>
      <c r="G29" s="32">
        <v>254.53100000000001</v>
      </c>
      <c r="H29" s="32">
        <v>279.41399999999999</v>
      </c>
      <c r="I29" s="32">
        <v>312.91199999999998</v>
      </c>
      <c r="J29" s="32">
        <v>320.90899999999999</v>
      </c>
      <c r="K29" s="32">
        <v>318.10399999999998</v>
      </c>
      <c r="L29" s="32">
        <v>324.58800000000002</v>
      </c>
      <c r="M29" s="32">
        <v>321.59300000000002</v>
      </c>
      <c r="N29" s="32">
        <v>324.96499999999997</v>
      </c>
      <c r="O29" s="32">
        <v>292.13600000000002</v>
      </c>
      <c r="P29" s="32">
        <v>276.786</v>
      </c>
      <c r="Q29" s="32">
        <v>239.86099999999999</v>
      </c>
      <c r="R29" s="32">
        <v>233.797</v>
      </c>
      <c r="S29" s="32">
        <v>277.35500000000002</v>
      </c>
      <c r="T29" s="32">
        <v>316.86799999999999</v>
      </c>
      <c r="U29" s="32">
        <v>336.23500000000001</v>
      </c>
      <c r="V29" s="32">
        <v>364.91</v>
      </c>
      <c r="W29" s="32">
        <v>382.779</v>
      </c>
      <c r="X29" s="32">
        <v>363.39699999999999</v>
      </c>
      <c r="Y29" s="32">
        <v>339.32499999999999</v>
      </c>
      <c r="Z29" s="32">
        <v>498.80799999999999</v>
      </c>
      <c r="AA29" s="32">
        <v>435.92399999999998</v>
      </c>
      <c r="AB29" s="32">
        <v>461.09199999999998</v>
      </c>
      <c r="AC29" s="32">
        <v>483.923</v>
      </c>
      <c r="AD29" s="32">
        <v>507.07499999999999</v>
      </c>
      <c r="AE29" s="32">
        <v>582.32399999999996</v>
      </c>
      <c r="AF29" s="32">
        <v>647.28499999999997</v>
      </c>
      <c r="AG29" s="32">
        <v>644.25699999999995</v>
      </c>
      <c r="AH29" s="32">
        <v>596.58299999999997</v>
      </c>
      <c r="AI29" s="32">
        <v>590.19299999999998</v>
      </c>
      <c r="AJ29" s="32">
        <v>723.846</v>
      </c>
      <c r="AK29" s="32">
        <v>862.721</v>
      </c>
      <c r="AL29" s="32">
        <v>950.46</v>
      </c>
      <c r="AM29" s="32">
        <v>935.98242247574035</v>
      </c>
      <c r="AN29" s="32">
        <v>902.50774739174494</v>
      </c>
      <c r="AO29" s="32">
        <v>878.31534010698431</v>
      </c>
      <c r="AP29" s="32">
        <v>876.84678956410585</v>
      </c>
      <c r="AQ29" s="32">
        <v>883.34631115390971</v>
      </c>
      <c r="AR29" s="32">
        <v>885.50504698280042</v>
      </c>
      <c r="AS29" s="32">
        <v>887.07667703343657</v>
      </c>
      <c r="AT29" s="32">
        <v>888.49286522333523</v>
      </c>
      <c r="AU29" s="32">
        <v>889.88523745707312</v>
      </c>
      <c r="AV29" s="32">
        <v>891.20970966606194</v>
      </c>
    </row>
    <row r="30" spans="1:48" x14ac:dyDescent="0.25">
      <c r="A30" s="1"/>
      <c r="B30" s="57" t="s">
        <v>108</v>
      </c>
      <c r="C30" s="55"/>
      <c r="D30" s="32">
        <v>172.68100000000001</v>
      </c>
      <c r="E30" s="32">
        <v>161.13999999999999</v>
      </c>
      <c r="F30" s="32">
        <v>145.173</v>
      </c>
      <c r="G30" s="32">
        <v>142.26400000000001</v>
      </c>
      <c r="H30" s="32">
        <v>162.72300000000001</v>
      </c>
      <c r="I30" s="32">
        <v>194.411</v>
      </c>
      <c r="J30" s="32">
        <v>196.74700000000001</v>
      </c>
      <c r="K30" s="32">
        <v>195.62799999999999</v>
      </c>
      <c r="L30" s="32">
        <v>201.06</v>
      </c>
      <c r="M30" s="32">
        <v>197.09299999999999</v>
      </c>
      <c r="N30" s="32">
        <v>192.959</v>
      </c>
      <c r="O30" s="32">
        <v>169.904</v>
      </c>
      <c r="P30" s="32">
        <v>155.38900000000001</v>
      </c>
      <c r="Q30" s="32">
        <v>129.74700000000001</v>
      </c>
      <c r="R30" s="32">
        <v>124.483</v>
      </c>
      <c r="S30" s="32">
        <v>153.71100000000001</v>
      </c>
      <c r="T30" s="32">
        <v>174.61</v>
      </c>
      <c r="U30" s="32">
        <v>189.095</v>
      </c>
      <c r="V30" s="32">
        <v>195.547</v>
      </c>
      <c r="W30" s="32">
        <v>202.16200000000001</v>
      </c>
      <c r="X30" s="32">
        <v>184.53</v>
      </c>
      <c r="Y30" s="32">
        <v>158.14699999999999</v>
      </c>
      <c r="Z30" s="32">
        <v>279.93</v>
      </c>
      <c r="AA30" s="32">
        <v>233.38200000000001</v>
      </c>
      <c r="AB30" s="32">
        <v>247.02600000000001</v>
      </c>
      <c r="AC30" s="32">
        <v>265.01100000000002</v>
      </c>
      <c r="AD30" s="32">
        <v>269.48</v>
      </c>
      <c r="AE30" s="32">
        <v>287.86</v>
      </c>
      <c r="AF30" s="32">
        <v>322.37099999999998</v>
      </c>
      <c r="AG30" s="32">
        <v>314.459</v>
      </c>
      <c r="AH30" s="32">
        <v>279.61</v>
      </c>
      <c r="AI30" s="32">
        <v>257.428</v>
      </c>
      <c r="AJ30" s="32">
        <v>310.43200000000002</v>
      </c>
      <c r="AK30" s="32">
        <v>406.81299999999999</v>
      </c>
      <c r="AL30" s="32">
        <v>440.47300000000001</v>
      </c>
      <c r="AM30" s="32">
        <v>423.10229810907362</v>
      </c>
      <c r="AN30" s="32">
        <v>408.94592545148083</v>
      </c>
      <c r="AO30" s="32">
        <v>403.30622465631228</v>
      </c>
      <c r="AP30" s="32">
        <v>404.69830504792486</v>
      </c>
      <c r="AQ30" s="32">
        <v>407.18130966491469</v>
      </c>
      <c r="AR30" s="32">
        <v>407.91692023743553</v>
      </c>
      <c r="AS30" s="32">
        <v>408.67965555473182</v>
      </c>
      <c r="AT30" s="32">
        <v>409.58098504384668</v>
      </c>
      <c r="AU30" s="32">
        <v>410.58022579642454</v>
      </c>
      <c r="AV30" s="32">
        <v>411.57900319974175</v>
      </c>
    </row>
    <row r="31" spans="1:48" x14ac:dyDescent="0.25">
      <c r="A31" s="1"/>
      <c r="B31" s="57" t="s">
        <v>109</v>
      </c>
      <c r="C31" s="55"/>
      <c r="D31" s="32">
        <v>146.596</v>
      </c>
      <c r="E31" s="32">
        <v>129.827</v>
      </c>
      <c r="F31" s="32">
        <v>131.25700000000001</v>
      </c>
      <c r="G31" s="32">
        <v>112.267</v>
      </c>
      <c r="H31" s="32">
        <v>116.691</v>
      </c>
      <c r="I31" s="32">
        <v>118.501</v>
      </c>
      <c r="J31" s="32">
        <v>124.16200000000001</v>
      </c>
      <c r="K31" s="32">
        <v>122.476</v>
      </c>
      <c r="L31" s="32">
        <v>123.52800000000001</v>
      </c>
      <c r="M31" s="32">
        <v>124.5</v>
      </c>
      <c r="N31" s="32">
        <v>132.006</v>
      </c>
      <c r="O31" s="32">
        <v>122.232</v>
      </c>
      <c r="P31" s="32">
        <v>121.39700000000001</v>
      </c>
      <c r="Q31" s="32">
        <v>110.114</v>
      </c>
      <c r="R31" s="32">
        <v>109.31399999999999</v>
      </c>
      <c r="S31" s="32">
        <v>123.64400000000001</v>
      </c>
      <c r="T31" s="32">
        <v>142.25800000000001</v>
      </c>
      <c r="U31" s="32">
        <v>147.13999999999999</v>
      </c>
      <c r="V31" s="32">
        <v>169.363</v>
      </c>
      <c r="W31" s="32">
        <v>180.61699999999999</v>
      </c>
      <c r="X31" s="32">
        <v>178.86699999999999</v>
      </c>
      <c r="Y31" s="32">
        <v>181.178</v>
      </c>
      <c r="Z31" s="32">
        <v>218.87799999999999</v>
      </c>
      <c r="AA31" s="32">
        <v>202.542</v>
      </c>
      <c r="AB31" s="32">
        <v>214.066</v>
      </c>
      <c r="AC31" s="32">
        <v>218.91200000000001</v>
      </c>
      <c r="AD31" s="32">
        <v>237.59399999999999</v>
      </c>
      <c r="AE31" s="32">
        <v>294.464</v>
      </c>
      <c r="AF31" s="32">
        <v>324.91399999999999</v>
      </c>
      <c r="AG31" s="32">
        <v>329.798</v>
      </c>
      <c r="AH31" s="32">
        <v>316.97300000000001</v>
      </c>
      <c r="AI31" s="32">
        <v>332.76499999999999</v>
      </c>
      <c r="AJ31" s="32">
        <v>413.41399999999999</v>
      </c>
      <c r="AK31" s="32">
        <v>455.90800000000002</v>
      </c>
      <c r="AL31" s="32">
        <v>509.98700000000002</v>
      </c>
      <c r="AM31" s="32">
        <v>512.88012436666668</v>
      </c>
      <c r="AN31" s="32">
        <v>493.56182194026411</v>
      </c>
      <c r="AO31" s="32">
        <v>475.00911545067203</v>
      </c>
      <c r="AP31" s="32">
        <v>472.14848451618104</v>
      </c>
      <c r="AQ31" s="32">
        <v>476.16500148899496</v>
      </c>
      <c r="AR31" s="32">
        <v>477.58812674536495</v>
      </c>
      <c r="AS31" s="32">
        <v>478.39702147870474</v>
      </c>
      <c r="AT31" s="32">
        <v>478.91188017948861</v>
      </c>
      <c r="AU31" s="32">
        <v>479.30501166064863</v>
      </c>
      <c r="AV31" s="32">
        <v>479.63070646632019</v>
      </c>
    </row>
    <row r="32" spans="1:48" x14ac:dyDescent="0.25">
      <c r="A32" s="1"/>
      <c r="B32" s="57"/>
      <c r="C32" s="55"/>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row>
    <row r="33" spans="1:48" x14ac:dyDescent="0.25">
      <c r="A33" s="1"/>
      <c r="B33" s="52" t="s">
        <v>110</v>
      </c>
      <c r="C33" s="53"/>
      <c r="D33" s="32">
        <v>1086.162</v>
      </c>
      <c r="E33" s="32">
        <v>1077.5529999999999</v>
      </c>
      <c r="F33" s="32">
        <v>1084.722</v>
      </c>
      <c r="G33" s="32">
        <v>1127.0329999999999</v>
      </c>
      <c r="H33" s="32">
        <v>1106.6289999999999</v>
      </c>
      <c r="I33" s="32">
        <v>1115.047</v>
      </c>
      <c r="J33" s="32">
        <v>1142.665</v>
      </c>
      <c r="K33" s="32">
        <v>1150.6489999999999</v>
      </c>
      <c r="L33" s="32">
        <v>1169.21</v>
      </c>
      <c r="M33" s="32">
        <v>1164.2829999999999</v>
      </c>
      <c r="N33" s="32">
        <v>1296.7260000000001</v>
      </c>
      <c r="O33" s="32">
        <v>1162.9159999999999</v>
      </c>
      <c r="P33" s="32">
        <v>1156.9209999999998</v>
      </c>
      <c r="Q33" s="32">
        <v>1152.347</v>
      </c>
      <c r="R33" s="32">
        <v>1160.4679999999998</v>
      </c>
      <c r="S33" s="32">
        <v>1297.556</v>
      </c>
      <c r="T33" s="32">
        <v>1245.942</v>
      </c>
      <c r="U33" s="32">
        <v>1305.479</v>
      </c>
      <c r="V33" s="32">
        <v>1502.2170000000001</v>
      </c>
      <c r="W33" s="32">
        <v>1478.6280000000002</v>
      </c>
      <c r="X33" s="32">
        <v>1593.617</v>
      </c>
      <c r="Y33" s="32">
        <v>1631.1909999999998</v>
      </c>
      <c r="Z33" s="32">
        <v>2343.1930000000002</v>
      </c>
      <c r="AA33" s="32">
        <v>2611.7719999999999</v>
      </c>
      <c r="AB33" s="32">
        <v>2851.0360000000001</v>
      </c>
      <c r="AC33" s="32">
        <v>2800.9880000000003</v>
      </c>
      <c r="AD33" s="32">
        <v>2862.5190000000002</v>
      </c>
      <c r="AE33" s="32">
        <v>2487.9659999999999</v>
      </c>
      <c r="AF33" s="32">
        <v>2242.1369999999997</v>
      </c>
      <c r="AG33" s="32">
        <v>2147.442</v>
      </c>
      <c r="AH33" s="32">
        <v>2129.9139999999998</v>
      </c>
      <c r="AI33" s="32">
        <v>2222.6489999999999</v>
      </c>
      <c r="AJ33" s="32">
        <v>2311.2139999999999</v>
      </c>
      <c r="AK33" s="32">
        <v>2520.2420000000002</v>
      </c>
      <c r="AL33" s="32">
        <v>2231.1689999999999</v>
      </c>
      <c r="AM33" s="32">
        <v>2199.4230355159411</v>
      </c>
      <c r="AN33" s="32">
        <v>2170.9215431816738</v>
      </c>
      <c r="AO33" s="32">
        <v>2147.5697588366784</v>
      </c>
      <c r="AP33" s="32">
        <v>2149.4523086793602</v>
      </c>
      <c r="AQ33" s="32">
        <v>2151.0784900763488</v>
      </c>
      <c r="AR33" s="32">
        <v>2156.6631683295986</v>
      </c>
      <c r="AS33" s="32">
        <v>2163.4553082094267</v>
      </c>
      <c r="AT33" s="32">
        <v>2169.2523134041139</v>
      </c>
      <c r="AU33" s="32">
        <v>2174.7849167334657</v>
      </c>
      <c r="AV33" s="32">
        <v>2179.8285939107845</v>
      </c>
    </row>
    <row r="34" spans="1:48" x14ac:dyDescent="0.25">
      <c r="A34" s="1"/>
      <c r="B34" s="57" t="s">
        <v>111</v>
      </c>
      <c r="C34" s="55"/>
      <c r="D34" s="32">
        <v>447.108</v>
      </c>
      <c r="E34" s="32">
        <v>452.20100000000002</v>
      </c>
      <c r="F34" s="32">
        <v>435.40100000000001</v>
      </c>
      <c r="G34" s="32">
        <v>512.303</v>
      </c>
      <c r="H34" s="32">
        <v>482.65600000000001</v>
      </c>
      <c r="I34" s="32">
        <v>473.50099999999998</v>
      </c>
      <c r="J34" s="32">
        <v>502.07400000000001</v>
      </c>
      <c r="K34" s="32">
        <v>489.15499999999997</v>
      </c>
      <c r="L34" s="32">
        <v>515.20000000000005</v>
      </c>
      <c r="M34" s="32">
        <v>521.32299999999998</v>
      </c>
      <c r="N34" s="32">
        <v>654.18100000000004</v>
      </c>
      <c r="O34" s="32">
        <v>514.58600000000001</v>
      </c>
      <c r="P34" s="32">
        <v>504.53800000000001</v>
      </c>
      <c r="Q34" s="32">
        <v>461.702</v>
      </c>
      <c r="R34" s="32">
        <v>433.48</v>
      </c>
      <c r="S34" s="32">
        <v>523.19500000000005</v>
      </c>
      <c r="T34" s="32">
        <v>430.00200000000001</v>
      </c>
      <c r="U34" s="32">
        <v>453.57900000000001</v>
      </c>
      <c r="V34" s="32">
        <v>758.46299999999997</v>
      </c>
      <c r="W34" s="32">
        <v>733.24900000000002</v>
      </c>
      <c r="X34" s="32">
        <v>848.96500000000003</v>
      </c>
      <c r="Y34" s="32">
        <v>835.92</v>
      </c>
      <c r="Z34" s="32">
        <v>874.85</v>
      </c>
      <c r="AA34" s="32">
        <v>1019.759</v>
      </c>
      <c r="AB34" s="32">
        <v>983.17499999999995</v>
      </c>
      <c r="AC34" s="32">
        <v>1128.672</v>
      </c>
      <c r="AD34" s="32">
        <v>1141.0550000000001</v>
      </c>
      <c r="AE34" s="32">
        <v>989.952</v>
      </c>
      <c r="AF34" s="32">
        <v>945.95299999999997</v>
      </c>
      <c r="AG34" s="32">
        <v>938.39300000000003</v>
      </c>
      <c r="AH34" s="32">
        <v>883.86099999999999</v>
      </c>
      <c r="AI34" s="32">
        <v>1081.691</v>
      </c>
      <c r="AJ34" s="32">
        <v>789.9</v>
      </c>
      <c r="AK34" s="32">
        <v>990.43499999999995</v>
      </c>
      <c r="AL34" s="32">
        <v>830.61900000000003</v>
      </c>
      <c r="AM34" s="32">
        <v>847.95012177830017</v>
      </c>
      <c r="AN34" s="32">
        <v>844.23057431468408</v>
      </c>
      <c r="AO34" s="32">
        <v>842.79034007076302</v>
      </c>
      <c r="AP34" s="32">
        <v>845.15660488663048</v>
      </c>
      <c r="AQ34" s="32">
        <v>847.78400326945984</v>
      </c>
      <c r="AR34" s="32">
        <v>850.37312727569702</v>
      </c>
      <c r="AS34" s="32">
        <v>852.72461473351132</v>
      </c>
      <c r="AT34" s="32">
        <v>854.50987977061914</v>
      </c>
      <c r="AU34" s="32">
        <v>855.82394591493664</v>
      </c>
      <c r="AV34" s="32">
        <v>856.76929169009418</v>
      </c>
    </row>
    <row r="35" spans="1:48" x14ac:dyDescent="0.25">
      <c r="A35" s="1"/>
      <c r="B35" s="56" t="s">
        <v>112</v>
      </c>
      <c r="C35" s="55"/>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176.40600000000001</v>
      </c>
      <c r="W35" s="32">
        <v>170.542</v>
      </c>
      <c r="X35" s="32">
        <v>197.45500000000001</v>
      </c>
      <c r="Y35" s="32">
        <v>194.42099999999999</v>
      </c>
      <c r="Z35" s="32">
        <v>203.476</v>
      </c>
      <c r="AA35" s="32">
        <v>237.18</v>
      </c>
      <c r="AB35" s="32">
        <v>364.49</v>
      </c>
      <c r="AC35" s="32">
        <v>418.43</v>
      </c>
      <c r="AD35" s="32">
        <v>423.02100000000002</v>
      </c>
      <c r="AE35" s="32">
        <v>367.00299999999999</v>
      </c>
      <c r="AF35" s="32">
        <v>350.69099999999997</v>
      </c>
      <c r="AG35" s="32">
        <v>347.88799999999998</v>
      </c>
      <c r="AH35" s="32">
        <v>327.67200000000003</v>
      </c>
      <c r="AI35" s="32">
        <v>401.01299999999998</v>
      </c>
      <c r="AJ35" s="32">
        <v>292.83800000000002</v>
      </c>
      <c r="AK35" s="32">
        <v>367.18200000000002</v>
      </c>
      <c r="AL35" s="32">
        <v>307.93400000000003</v>
      </c>
      <c r="AM35" s="32">
        <v>315.16986184573375</v>
      </c>
      <c r="AN35" s="32">
        <v>314.46831708839591</v>
      </c>
      <c r="AO35" s="32">
        <v>314.4882211545912</v>
      </c>
      <c r="AP35" s="32">
        <v>315.79445371595256</v>
      </c>
      <c r="AQ35" s="32">
        <v>317.0911221265207</v>
      </c>
      <c r="AR35" s="32">
        <v>318.28845192866402</v>
      </c>
      <c r="AS35" s="32">
        <v>319.3310134732468</v>
      </c>
      <c r="AT35" s="32">
        <v>320.11384313916619</v>
      </c>
      <c r="AU35" s="32">
        <v>320.68605544009461</v>
      </c>
      <c r="AV35" s="32">
        <v>321.09600002090161</v>
      </c>
    </row>
    <row r="36" spans="1:48" x14ac:dyDescent="0.25">
      <c r="A36" s="1"/>
      <c r="B36" s="56" t="s">
        <v>113</v>
      </c>
      <c r="C36" s="55"/>
      <c r="D36" s="32">
        <v>402.47399999999999</v>
      </c>
      <c r="E36" s="32">
        <v>400.88299999999998</v>
      </c>
      <c r="F36" s="32">
        <v>378.24099999999999</v>
      </c>
      <c r="G36" s="32">
        <v>437.98599999999999</v>
      </c>
      <c r="H36" s="32">
        <v>405.72800000000001</v>
      </c>
      <c r="I36" s="32">
        <v>390.80500000000001</v>
      </c>
      <c r="J36" s="32">
        <v>406.49700000000001</v>
      </c>
      <c r="K36" s="32">
        <v>389.02300000000002</v>
      </c>
      <c r="L36" s="32">
        <v>408.13499999999999</v>
      </c>
      <c r="M36" s="32">
        <v>384.17</v>
      </c>
      <c r="N36" s="32">
        <v>504.10500000000002</v>
      </c>
      <c r="O36" s="32">
        <v>417.53199999999998</v>
      </c>
      <c r="P36" s="32">
        <v>385.74799999999999</v>
      </c>
      <c r="Q36" s="32">
        <v>337.57900000000001</v>
      </c>
      <c r="R36" s="32">
        <v>339.142</v>
      </c>
      <c r="S36" s="32">
        <v>397.31200000000001</v>
      </c>
      <c r="T36" s="32">
        <v>320.18299999999999</v>
      </c>
      <c r="U36" s="32">
        <v>336.82799999999997</v>
      </c>
      <c r="V36" s="32">
        <v>582.05700000000002</v>
      </c>
      <c r="W36" s="32">
        <v>562.70699999999999</v>
      </c>
      <c r="X36" s="32">
        <v>651.50900000000001</v>
      </c>
      <c r="Y36" s="32">
        <v>641.49900000000002</v>
      </c>
      <c r="Z36" s="32">
        <v>671.37400000000002</v>
      </c>
      <c r="AA36" s="32">
        <v>782.58</v>
      </c>
      <c r="AB36" s="32">
        <v>618.68499999999995</v>
      </c>
      <c r="AC36" s="32">
        <v>710.24199999999996</v>
      </c>
      <c r="AD36" s="32">
        <v>718.03399999999999</v>
      </c>
      <c r="AE36" s="32">
        <v>622.94899999999996</v>
      </c>
      <c r="AF36" s="32">
        <v>595.26199999999994</v>
      </c>
      <c r="AG36" s="32">
        <v>590.505</v>
      </c>
      <c r="AH36" s="32">
        <v>556.18899999999996</v>
      </c>
      <c r="AI36" s="32">
        <v>680.678</v>
      </c>
      <c r="AJ36" s="32">
        <v>497.06200000000001</v>
      </c>
      <c r="AK36" s="32">
        <v>623.25300000000004</v>
      </c>
      <c r="AL36" s="32">
        <v>522.68600000000004</v>
      </c>
      <c r="AM36" s="32">
        <v>532.78025993256642</v>
      </c>
      <c r="AN36" s="32">
        <v>529.76225722628817</v>
      </c>
      <c r="AO36" s="32">
        <v>528.30211891617182</v>
      </c>
      <c r="AP36" s="32">
        <v>529.36215117067786</v>
      </c>
      <c r="AQ36" s="32">
        <v>530.69288114293909</v>
      </c>
      <c r="AR36" s="32">
        <v>532.084675347033</v>
      </c>
      <c r="AS36" s="32">
        <v>533.39360126026452</v>
      </c>
      <c r="AT36" s="32">
        <v>534.39603663145294</v>
      </c>
      <c r="AU36" s="32">
        <v>535.13789047484204</v>
      </c>
      <c r="AV36" s="32">
        <v>535.67329166919251</v>
      </c>
    </row>
    <row r="37" spans="1:48" x14ac:dyDescent="0.25">
      <c r="A37" s="1"/>
      <c r="B37" s="57" t="s">
        <v>114</v>
      </c>
      <c r="C37" s="55"/>
      <c r="D37" s="32">
        <v>148.37200000000001</v>
      </c>
      <c r="E37" s="32">
        <v>145.679</v>
      </c>
      <c r="F37" s="32">
        <v>175.88300000000001</v>
      </c>
      <c r="G37" s="32">
        <v>156.9</v>
      </c>
      <c r="H37" s="32">
        <v>164.12200000000001</v>
      </c>
      <c r="I37" s="32">
        <v>171.40700000000001</v>
      </c>
      <c r="J37" s="32">
        <v>173.625</v>
      </c>
      <c r="K37" s="32">
        <v>181.04</v>
      </c>
      <c r="L37" s="32">
        <v>177.76400000000001</v>
      </c>
      <c r="M37" s="32">
        <v>173.57599999999999</v>
      </c>
      <c r="N37" s="32">
        <v>175.89400000000001</v>
      </c>
      <c r="O37" s="32">
        <v>177.25</v>
      </c>
      <c r="P37" s="32">
        <v>177.19499999999999</v>
      </c>
      <c r="Q37" s="32">
        <v>209.464</v>
      </c>
      <c r="R37" s="32">
        <v>214.36099999999999</v>
      </c>
      <c r="S37" s="32">
        <v>229.13300000000001</v>
      </c>
      <c r="T37" s="32">
        <v>250.405</v>
      </c>
      <c r="U37" s="32">
        <v>270.947</v>
      </c>
      <c r="V37" s="32">
        <v>296.11500000000001</v>
      </c>
      <c r="W37" s="32">
        <v>294.73700000000002</v>
      </c>
      <c r="X37" s="32">
        <v>313.548</v>
      </c>
      <c r="Y37" s="32">
        <v>332.63299999999998</v>
      </c>
      <c r="Z37" s="32">
        <v>367.596</v>
      </c>
      <c r="AA37" s="32">
        <v>412.48899999999998</v>
      </c>
      <c r="AB37" s="32">
        <v>343.87400000000002</v>
      </c>
      <c r="AC37" s="32">
        <v>286.31400000000002</v>
      </c>
      <c r="AD37" s="32">
        <v>275.86099999999999</v>
      </c>
      <c r="AE37" s="32">
        <v>312.87599999999998</v>
      </c>
      <c r="AF37" s="32">
        <v>266.39400000000001</v>
      </c>
      <c r="AG37" s="32">
        <v>263.71499999999997</v>
      </c>
      <c r="AH37" s="32">
        <v>265.34199999999998</v>
      </c>
      <c r="AI37" s="32">
        <v>277.423</v>
      </c>
      <c r="AJ37" s="32">
        <v>337.50099999999998</v>
      </c>
      <c r="AK37" s="32">
        <v>366.01299999999998</v>
      </c>
      <c r="AL37" s="32">
        <v>430.053</v>
      </c>
      <c r="AM37" s="32">
        <v>453.943844835714</v>
      </c>
      <c r="AN37" s="32">
        <v>459.56566660418707</v>
      </c>
      <c r="AO37" s="32">
        <v>460.53585142276165</v>
      </c>
      <c r="AP37" s="32">
        <v>461.05881277138576</v>
      </c>
      <c r="AQ37" s="32">
        <v>462.39475537423891</v>
      </c>
      <c r="AR37" s="32">
        <v>466.4036379333931</v>
      </c>
      <c r="AS37" s="32">
        <v>470.3094944938091</v>
      </c>
      <c r="AT37" s="32">
        <v>473.28522748801208</v>
      </c>
      <c r="AU37" s="32">
        <v>476.71987501278409</v>
      </c>
      <c r="AV37" s="32">
        <v>480.33604137387306</v>
      </c>
    </row>
    <row r="38" spans="1:48" x14ac:dyDescent="0.25">
      <c r="A38" s="1"/>
      <c r="B38" s="57" t="s">
        <v>115</v>
      </c>
      <c r="C38" s="55"/>
      <c r="D38" s="32">
        <v>490.68200000000002</v>
      </c>
      <c r="E38" s="32">
        <v>479.673</v>
      </c>
      <c r="F38" s="32">
        <v>473.43799999999999</v>
      </c>
      <c r="G38" s="32">
        <v>457.83</v>
      </c>
      <c r="H38" s="32">
        <v>459.851</v>
      </c>
      <c r="I38" s="32">
        <v>470.13900000000001</v>
      </c>
      <c r="J38" s="32">
        <v>466.96600000000001</v>
      </c>
      <c r="K38" s="32">
        <v>480.45400000000001</v>
      </c>
      <c r="L38" s="32">
        <v>476.24599999999998</v>
      </c>
      <c r="M38" s="32">
        <v>469.38400000000001</v>
      </c>
      <c r="N38" s="32">
        <v>466.65100000000001</v>
      </c>
      <c r="O38" s="32">
        <v>471.08</v>
      </c>
      <c r="P38" s="32">
        <v>475.18799999999999</v>
      </c>
      <c r="Q38" s="32">
        <v>481.18099999999998</v>
      </c>
      <c r="R38" s="32">
        <v>512.62699999999995</v>
      </c>
      <c r="S38" s="32">
        <v>545.22799999999995</v>
      </c>
      <c r="T38" s="32">
        <v>565.53499999999997</v>
      </c>
      <c r="U38" s="32">
        <v>580.95299999999997</v>
      </c>
      <c r="V38" s="32">
        <v>447.63900000000001</v>
      </c>
      <c r="W38" s="32">
        <v>450.642</v>
      </c>
      <c r="X38" s="32">
        <v>431.10399999999998</v>
      </c>
      <c r="Y38" s="32">
        <v>462.63799999999998</v>
      </c>
      <c r="Z38" s="32">
        <v>1100.7470000000001</v>
      </c>
      <c r="AA38" s="32">
        <v>1179.5239999999999</v>
      </c>
      <c r="AB38" s="32">
        <v>1523.9870000000001</v>
      </c>
      <c r="AC38" s="32">
        <v>1386.002</v>
      </c>
      <c r="AD38" s="32">
        <v>1445.6030000000001</v>
      </c>
      <c r="AE38" s="32">
        <v>1185.1379999999999</v>
      </c>
      <c r="AF38" s="32">
        <v>1029.79</v>
      </c>
      <c r="AG38" s="32">
        <v>945.33399999999995</v>
      </c>
      <c r="AH38" s="32">
        <v>980.71100000000001</v>
      </c>
      <c r="AI38" s="32">
        <v>863.53499999999997</v>
      </c>
      <c r="AJ38" s="32">
        <v>1183.8130000000001</v>
      </c>
      <c r="AK38" s="32">
        <v>1163.7940000000001</v>
      </c>
      <c r="AL38" s="32">
        <v>970.49699999999996</v>
      </c>
      <c r="AM38" s="32">
        <v>897.52906890192719</v>
      </c>
      <c r="AN38" s="32">
        <v>867.12530226280262</v>
      </c>
      <c r="AO38" s="32">
        <v>844.24356734315381</v>
      </c>
      <c r="AP38" s="32">
        <v>843.23689102134392</v>
      </c>
      <c r="AQ38" s="32">
        <v>840.89973143265013</v>
      </c>
      <c r="AR38" s="32">
        <v>839.88640312050848</v>
      </c>
      <c r="AS38" s="32">
        <v>840.42119898210615</v>
      </c>
      <c r="AT38" s="32">
        <v>841.4572061454827</v>
      </c>
      <c r="AU38" s="32">
        <v>842.24109580574498</v>
      </c>
      <c r="AV38" s="32">
        <v>842.72326084681742</v>
      </c>
    </row>
    <row r="39" spans="1:48" x14ac:dyDescent="0.25">
      <c r="A39" s="1"/>
      <c r="B39" s="57"/>
      <c r="C39" s="55"/>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row>
    <row r="40" spans="1:48" x14ac:dyDescent="0.25">
      <c r="A40" s="1"/>
      <c r="B40" s="52" t="s">
        <v>4</v>
      </c>
      <c r="C40" s="53"/>
      <c r="D40" s="32">
        <v>2735.143</v>
      </c>
      <c r="E40" s="32">
        <v>2722.6379999999999</v>
      </c>
      <c r="F40" s="32">
        <v>2716.62</v>
      </c>
      <c r="G40" s="32">
        <v>2810.2089999999998</v>
      </c>
      <c r="H40" s="32">
        <v>2903.1579999999999</v>
      </c>
      <c r="I40" s="32">
        <v>3022.1010000000001</v>
      </c>
      <c r="J40" s="32">
        <v>3166.0120000000002</v>
      </c>
      <c r="K40" s="32">
        <v>3236.9589999999998</v>
      </c>
      <c r="L40" s="32">
        <v>3301.451</v>
      </c>
      <c r="M40" s="32">
        <v>3201.8470000000002</v>
      </c>
      <c r="N40" s="32">
        <v>3538.248</v>
      </c>
      <c r="O40" s="32">
        <v>3541.049</v>
      </c>
      <c r="P40" s="32">
        <v>3465.1909999999998</v>
      </c>
      <c r="Q40" s="32">
        <v>3398.0819999999999</v>
      </c>
      <c r="R40" s="32">
        <v>3812.8510000000001</v>
      </c>
      <c r="S40" s="32">
        <v>4121.0280000000002</v>
      </c>
      <c r="T40" s="32">
        <v>4317.7250000000004</v>
      </c>
      <c r="U40" s="32">
        <v>5466.8879999999999</v>
      </c>
      <c r="V40" s="32">
        <v>6718.7560000000003</v>
      </c>
      <c r="W40" s="32">
        <v>5951.9889999999996</v>
      </c>
      <c r="X40" s="32">
        <v>6016.799</v>
      </c>
      <c r="Y40" s="32">
        <v>6662.0309999999999</v>
      </c>
      <c r="Z40" s="32">
        <v>8920.35</v>
      </c>
      <c r="AA40" s="32">
        <v>9386.9920000000002</v>
      </c>
      <c r="AB40" s="32">
        <v>9867.3469999999998</v>
      </c>
      <c r="AC40" s="32">
        <v>9364.6290000000008</v>
      </c>
      <c r="AD40" s="32">
        <v>9199.3809999999994</v>
      </c>
      <c r="AE40" s="32">
        <v>8436.1059999999998</v>
      </c>
      <c r="AF40" s="32">
        <v>8222.134</v>
      </c>
      <c r="AG40" s="32">
        <v>7902.9669999999996</v>
      </c>
      <c r="AH40" s="32">
        <v>8025.9009999999998</v>
      </c>
      <c r="AI40" s="32">
        <v>8530.99</v>
      </c>
      <c r="AJ40" s="32">
        <v>10066.869000000001</v>
      </c>
      <c r="AK40" s="32">
        <v>10881.208000000001</v>
      </c>
      <c r="AL40" s="32">
        <v>10850.912</v>
      </c>
      <c r="AM40" s="32">
        <v>11224.595717821547</v>
      </c>
      <c r="AN40" s="32">
        <v>11084.643442737775</v>
      </c>
      <c r="AO40" s="32">
        <v>11193.257370320751</v>
      </c>
      <c r="AP40" s="32">
        <v>11314.159807791842</v>
      </c>
      <c r="AQ40" s="32">
        <v>11364.543041483945</v>
      </c>
      <c r="AR40" s="32">
        <v>11399.40842099492</v>
      </c>
      <c r="AS40" s="32">
        <v>11449.703274426834</v>
      </c>
      <c r="AT40" s="32">
        <v>11530.879576791451</v>
      </c>
      <c r="AU40" s="32">
        <v>11634.571809346135</v>
      </c>
      <c r="AV40" s="32">
        <v>11747.205722838431</v>
      </c>
    </row>
    <row r="41" spans="1:48" x14ac:dyDescent="0.25">
      <c r="A41" s="1"/>
      <c r="B41" s="52"/>
      <c r="C41" s="53"/>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row>
    <row r="42" spans="1:48" x14ac:dyDescent="0.25">
      <c r="A42" s="1"/>
      <c r="B42" s="52" t="s">
        <v>116</v>
      </c>
      <c r="C42" s="53"/>
      <c r="D42" s="32">
        <v>473.89299999999997</v>
      </c>
      <c r="E42" s="32">
        <v>465.24299999999994</v>
      </c>
      <c r="F42" s="32">
        <v>453.416</v>
      </c>
      <c r="G42" s="32">
        <v>435.77799999999991</v>
      </c>
      <c r="H42" s="32">
        <v>443.38799999999998</v>
      </c>
      <c r="I42" s="32">
        <v>452.5100000000001</v>
      </c>
      <c r="J42" s="32">
        <v>460.37099999999998</v>
      </c>
      <c r="K42" s="32">
        <v>473.36900000000003</v>
      </c>
      <c r="L42" s="32">
        <v>466.01600000000008</v>
      </c>
      <c r="M42" s="32">
        <v>440.54799999999989</v>
      </c>
      <c r="N42" s="32">
        <v>449.05499999999984</v>
      </c>
      <c r="O42" s="32">
        <v>452.41599999999994</v>
      </c>
      <c r="P42" s="32">
        <v>459.69099999999986</v>
      </c>
      <c r="Q42" s="32">
        <v>466.22899999999981</v>
      </c>
      <c r="R42" s="32">
        <v>507.42799999999966</v>
      </c>
      <c r="S42" s="32">
        <v>536.29599999999994</v>
      </c>
      <c r="T42" s="32">
        <v>558.12900000000002</v>
      </c>
      <c r="U42" s="32">
        <v>571.02400000000011</v>
      </c>
      <c r="V42" s="32">
        <v>572.36699999999973</v>
      </c>
      <c r="W42" s="32">
        <v>546.42100000000039</v>
      </c>
      <c r="X42" s="32">
        <v>516.91800000000012</v>
      </c>
      <c r="Y42" s="32">
        <v>578.77</v>
      </c>
      <c r="Z42" s="32">
        <v>1205.5120000000002</v>
      </c>
      <c r="AA42" s="32">
        <v>1246.7240000000002</v>
      </c>
      <c r="AB42" s="32">
        <v>1587.0949999999998</v>
      </c>
      <c r="AC42" s="32">
        <v>1461.1069999999993</v>
      </c>
      <c r="AD42" s="32">
        <v>1528.5720000000003</v>
      </c>
      <c r="AE42" s="32">
        <v>1269.8980000000001</v>
      </c>
      <c r="AF42" s="32">
        <v>1103.0279999999993</v>
      </c>
      <c r="AG42" s="32">
        <v>1068.8320000000001</v>
      </c>
      <c r="AH42" s="32">
        <v>1037.2650000000001</v>
      </c>
      <c r="AI42" s="32">
        <v>955.76199999999938</v>
      </c>
      <c r="AJ42" s="32">
        <v>1266.0639999999999</v>
      </c>
      <c r="AK42" s="32">
        <v>1253.2200000000003</v>
      </c>
      <c r="AL42" s="32">
        <v>1048.962</v>
      </c>
      <c r="AM42" s="32">
        <v>981.2444616894627</v>
      </c>
      <c r="AN42" s="32">
        <v>955.86388371217754</v>
      </c>
      <c r="AO42" s="32">
        <v>937.55253102017105</v>
      </c>
      <c r="AP42" s="32">
        <v>939.31639086676773</v>
      </c>
      <c r="AQ42" s="32">
        <v>939.68970433735922</v>
      </c>
      <c r="AR42" s="32">
        <v>941.35894853448394</v>
      </c>
      <c r="AS42" s="32">
        <v>944.68463762006911</v>
      </c>
      <c r="AT42" s="32">
        <v>948.70520107672462</v>
      </c>
      <c r="AU42" s="32">
        <v>952.67971757459679</v>
      </c>
      <c r="AV42" s="32">
        <v>956.48948537943318</v>
      </c>
    </row>
    <row r="43" spans="1:48" x14ac:dyDescent="0.25">
      <c r="A43" s="1"/>
      <c r="B43" s="57" t="s">
        <v>106</v>
      </c>
      <c r="C43" s="55"/>
      <c r="D43" s="32">
        <v>3.8250000000000028</v>
      </c>
      <c r="E43" s="32">
        <v>3.9200000000000017</v>
      </c>
      <c r="F43" s="32">
        <v>4.5539999999999878</v>
      </c>
      <c r="G43" s="32">
        <v>4.6919999999999931</v>
      </c>
      <c r="H43" s="32">
        <v>5.4329999999999927</v>
      </c>
      <c r="I43" s="32">
        <v>6.8049999999999926</v>
      </c>
      <c r="J43" s="32">
        <v>12.274000000000001</v>
      </c>
      <c r="K43" s="32">
        <v>10.387999999999991</v>
      </c>
      <c r="L43" s="32">
        <v>10.758999999999986</v>
      </c>
      <c r="M43" s="32">
        <v>10.656000000000006</v>
      </c>
      <c r="N43" s="32">
        <v>11.618000000000009</v>
      </c>
      <c r="O43" s="32">
        <v>13.653999999999996</v>
      </c>
      <c r="P43" s="32">
        <v>7.4439999999999884</v>
      </c>
      <c r="Q43" s="32">
        <v>4.0289999999999964</v>
      </c>
      <c r="R43" s="32">
        <v>7.4190000000000111</v>
      </c>
      <c r="S43" s="32">
        <v>4.2369999999999948</v>
      </c>
      <c r="T43" s="32">
        <v>8.1799999999999784</v>
      </c>
      <c r="U43" s="32">
        <v>5.1740000000000066</v>
      </c>
      <c r="V43" s="32">
        <v>3.9650000000000318</v>
      </c>
      <c r="W43" s="32">
        <v>7.6059999999999945</v>
      </c>
      <c r="X43" s="32">
        <v>7.6479999999999961</v>
      </c>
      <c r="Y43" s="32">
        <v>26.838000000000022</v>
      </c>
      <c r="Z43" s="32">
        <v>9.9379999999999882</v>
      </c>
      <c r="AA43" s="32">
        <v>3.7129999999999654</v>
      </c>
      <c r="AB43" s="32">
        <v>13.918999999999983</v>
      </c>
      <c r="AC43" s="32">
        <v>4.6330000000000098</v>
      </c>
      <c r="AD43" s="32">
        <v>14.25</v>
      </c>
      <c r="AE43" s="32">
        <v>15.869999999999976</v>
      </c>
      <c r="AF43" s="32">
        <v>3.7309999999999945</v>
      </c>
      <c r="AG43" s="32">
        <v>8.3790000000000191</v>
      </c>
      <c r="AH43" s="32">
        <v>1.5949999999999704</v>
      </c>
      <c r="AI43" s="32">
        <v>28.423000000000002</v>
      </c>
      <c r="AJ43" s="32">
        <v>10.368999999999971</v>
      </c>
      <c r="AK43" s="32">
        <v>2.6930000000000405</v>
      </c>
      <c r="AL43" s="32">
        <v>7.5819999999999936</v>
      </c>
      <c r="AM43" s="32">
        <v>8.4502171191624633</v>
      </c>
      <c r="AN43" s="32">
        <v>9.2342132592766824</v>
      </c>
      <c r="AO43" s="32">
        <v>9.8814140744172363</v>
      </c>
      <c r="AP43" s="32">
        <v>10.415413521163686</v>
      </c>
      <c r="AQ43" s="32">
        <v>10.80602395575848</v>
      </c>
      <c r="AR43" s="32">
        <v>11.08412016120317</v>
      </c>
      <c r="AS43" s="32">
        <v>11.30903332384656</v>
      </c>
      <c r="AT43" s="32">
        <v>11.499848564257038</v>
      </c>
      <c r="AU43" s="32">
        <v>11.658669950359963</v>
      </c>
      <c r="AV43" s="32">
        <v>11.791445070028445</v>
      </c>
    </row>
    <row r="44" spans="1:48" x14ac:dyDescent="0.25">
      <c r="A44" s="1"/>
      <c r="B44" s="57" t="s">
        <v>117</v>
      </c>
      <c r="C44" s="55"/>
      <c r="D44" s="32">
        <v>422.87599999999998</v>
      </c>
      <c r="E44" s="32">
        <v>412.34399999999999</v>
      </c>
      <c r="F44" s="32">
        <v>403.02800000000002</v>
      </c>
      <c r="G44" s="32">
        <v>387.67299999999994</v>
      </c>
      <c r="H44" s="32">
        <v>387.084</v>
      </c>
      <c r="I44" s="32">
        <v>393.77600000000001</v>
      </c>
      <c r="J44" s="32">
        <v>390.20400000000001</v>
      </c>
      <c r="K44" s="32">
        <v>401.48199999999997</v>
      </c>
      <c r="L44" s="32">
        <v>395.83699999999999</v>
      </c>
      <c r="M44" s="32">
        <v>373.97899999999998</v>
      </c>
      <c r="N44" s="32">
        <v>378.71499999999997</v>
      </c>
      <c r="O44" s="32">
        <v>380.49499999999995</v>
      </c>
      <c r="P44" s="32">
        <v>394.166</v>
      </c>
      <c r="Q44" s="32">
        <v>398.48500000000001</v>
      </c>
      <c r="R44" s="32">
        <v>423.57199999999995</v>
      </c>
      <c r="S44" s="32">
        <v>450.798</v>
      </c>
      <c r="T44" s="32">
        <v>463.41299999999995</v>
      </c>
      <c r="U44" s="32">
        <v>474.41699999999997</v>
      </c>
      <c r="V44" s="32">
        <v>427.58499999999998</v>
      </c>
      <c r="W44" s="32">
        <v>433.75400000000008</v>
      </c>
      <c r="X44" s="32">
        <v>408.86099999999999</v>
      </c>
      <c r="Y44" s="32">
        <v>439.44799999999992</v>
      </c>
      <c r="Z44" s="32">
        <v>1040.5990000000002</v>
      </c>
      <c r="AA44" s="32">
        <v>1117.5840000000001</v>
      </c>
      <c r="AB44" s="32">
        <v>1488.3130000000001</v>
      </c>
      <c r="AC44" s="32">
        <v>1356.35</v>
      </c>
      <c r="AD44" s="32">
        <v>1409.873</v>
      </c>
      <c r="AE44" s="32">
        <v>1161.518</v>
      </c>
      <c r="AF44" s="32">
        <v>1013.8899999999999</v>
      </c>
      <c r="AG44" s="32">
        <v>926.82400000000007</v>
      </c>
      <c r="AH44" s="32">
        <v>960.64200000000005</v>
      </c>
      <c r="AI44" s="32">
        <v>852.84999999999991</v>
      </c>
      <c r="AJ44" s="32">
        <v>1169.373</v>
      </c>
      <c r="AK44" s="32">
        <v>1147.797</v>
      </c>
      <c r="AL44" s="32">
        <v>967.56700000000001</v>
      </c>
      <c r="AM44" s="32">
        <v>900.6355080777721</v>
      </c>
      <c r="AN44" s="32">
        <v>872.74696264982572</v>
      </c>
      <c r="AO44" s="32">
        <v>851.75817164405362</v>
      </c>
      <c r="AP44" s="32">
        <v>850.83477492596717</v>
      </c>
      <c r="AQ44" s="32">
        <v>848.69096221567725</v>
      </c>
      <c r="AR44" s="32">
        <v>847.76146380839032</v>
      </c>
      <c r="AS44" s="32">
        <v>848.25201745780737</v>
      </c>
      <c r="AT44" s="32">
        <v>849.2023185564326</v>
      </c>
      <c r="AU44" s="32">
        <v>849.92135914966593</v>
      </c>
      <c r="AV44" s="32">
        <v>850.36363598369508</v>
      </c>
    </row>
    <row r="45" spans="1:48" x14ac:dyDescent="0.25">
      <c r="A45" s="1"/>
      <c r="B45" s="57" t="s">
        <v>118</v>
      </c>
      <c r="C45" s="55"/>
      <c r="D45" s="32">
        <v>47.192000000000007</v>
      </c>
      <c r="E45" s="32">
        <v>48.9789999999999</v>
      </c>
      <c r="F45" s="32">
        <v>45.834000000000003</v>
      </c>
      <c r="G45" s="32">
        <v>43.412999999999926</v>
      </c>
      <c r="H45" s="32">
        <v>50.870999999999981</v>
      </c>
      <c r="I45" s="32">
        <v>51.929000000000059</v>
      </c>
      <c r="J45" s="32">
        <v>57.893000000000001</v>
      </c>
      <c r="K45" s="32">
        <v>61.49900000000008</v>
      </c>
      <c r="L45" s="32">
        <v>59.420000000000044</v>
      </c>
      <c r="M45" s="32">
        <v>55.912999999999926</v>
      </c>
      <c r="N45" s="32">
        <v>58.721999999999895</v>
      </c>
      <c r="O45" s="32">
        <v>58.266999999999967</v>
      </c>
      <c r="P45" s="32">
        <v>58.080999999999847</v>
      </c>
      <c r="Q45" s="32">
        <v>63.714999999999776</v>
      </c>
      <c r="R45" s="32">
        <v>76.436999999999699</v>
      </c>
      <c r="S45" s="32">
        <v>81.260999999999967</v>
      </c>
      <c r="T45" s="32">
        <v>86.53600000000003</v>
      </c>
      <c r="U45" s="32">
        <v>91.433000000000078</v>
      </c>
      <c r="V45" s="32">
        <v>140.81699999999967</v>
      </c>
      <c r="W45" s="32">
        <v>105.06100000000032</v>
      </c>
      <c r="X45" s="32">
        <v>100.40900000000005</v>
      </c>
      <c r="Y45" s="32">
        <v>112.48400000000009</v>
      </c>
      <c r="Z45" s="32">
        <v>154.97500000000002</v>
      </c>
      <c r="AA45" s="32">
        <v>125.42700000000008</v>
      </c>
      <c r="AB45" s="32">
        <v>84.862999999999886</v>
      </c>
      <c r="AC45" s="32">
        <v>100.1239999999994</v>
      </c>
      <c r="AD45" s="32">
        <v>104.44900000000024</v>
      </c>
      <c r="AE45" s="32">
        <v>92.510000000000161</v>
      </c>
      <c r="AF45" s="32">
        <v>85.406999999999584</v>
      </c>
      <c r="AG45" s="32">
        <v>133.62899999999999</v>
      </c>
      <c r="AH45" s="32">
        <v>75.027999999999935</v>
      </c>
      <c r="AI45" s="32">
        <v>74.488999999999464</v>
      </c>
      <c r="AJ45" s="32">
        <v>86.322000000000003</v>
      </c>
      <c r="AK45" s="32">
        <v>102.73000000000036</v>
      </c>
      <c r="AL45" s="32">
        <v>73.812999999999874</v>
      </c>
      <c r="AM45" s="32">
        <v>72.15873649252805</v>
      </c>
      <c r="AN45" s="32">
        <v>73.88270780307522</v>
      </c>
      <c r="AO45" s="32">
        <v>75.912945301700233</v>
      </c>
      <c r="AP45" s="32">
        <v>78.066202419636824</v>
      </c>
      <c r="AQ45" s="32">
        <v>80.192718165923452</v>
      </c>
      <c r="AR45" s="32">
        <v>82.513364564890537</v>
      </c>
      <c r="AS45" s="32">
        <v>85.123586838415207</v>
      </c>
      <c r="AT45" s="32">
        <v>88.003033956034955</v>
      </c>
      <c r="AU45" s="32">
        <v>91.099688474570939</v>
      </c>
      <c r="AV45" s="32">
        <v>94.334404325709642</v>
      </c>
    </row>
    <row r="46" spans="1:48" x14ac:dyDescent="0.25">
      <c r="A46" s="1"/>
      <c r="B46" s="52"/>
      <c r="C46" s="53"/>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row>
    <row r="47" spans="1:48" x14ac:dyDescent="0.25">
      <c r="A47" s="1"/>
      <c r="B47" s="59" t="s">
        <v>119</v>
      </c>
      <c r="C47" s="60"/>
      <c r="D47" s="32">
        <v>2261.25</v>
      </c>
      <c r="E47" s="32">
        <v>2257.395</v>
      </c>
      <c r="F47" s="32">
        <v>2263.2040000000002</v>
      </c>
      <c r="G47" s="32">
        <v>2374.431</v>
      </c>
      <c r="H47" s="32">
        <v>2459.77</v>
      </c>
      <c r="I47" s="32">
        <v>2569.5909999999999</v>
      </c>
      <c r="J47" s="32">
        <v>2705.6410000000001</v>
      </c>
      <c r="K47" s="32">
        <v>2763.59</v>
      </c>
      <c r="L47" s="32">
        <v>2835.4349999999999</v>
      </c>
      <c r="M47" s="32">
        <v>2761.299</v>
      </c>
      <c r="N47" s="32">
        <v>3089.1930000000002</v>
      </c>
      <c r="O47" s="32">
        <v>3088.6329999999998</v>
      </c>
      <c r="P47" s="32">
        <v>3005.5</v>
      </c>
      <c r="Q47" s="32">
        <v>2931.8530000000001</v>
      </c>
      <c r="R47" s="32">
        <v>3305.4229999999998</v>
      </c>
      <c r="S47" s="32">
        <v>3584.732</v>
      </c>
      <c r="T47" s="32">
        <v>3759.596</v>
      </c>
      <c r="U47" s="32">
        <v>4895.8639999999996</v>
      </c>
      <c r="V47" s="32">
        <v>6146.3869999999997</v>
      </c>
      <c r="W47" s="32">
        <v>5405.5690000000004</v>
      </c>
      <c r="X47" s="32">
        <v>5499.88</v>
      </c>
      <c r="Y47" s="32">
        <v>6083.2619999999997</v>
      </c>
      <c r="Z47" s="32">
        <v>7714.8389999999999</v>
      </c>
      <c r="AA47" s="32">
        <v>8140.268</v>
      </c>
      <c r="AB47" s="32">
        <v>8280.2530000000006</v>
      </c>
      <c r="AC47" s="32">
        <v>7903.5230000000001</v>
      </c>
      <c r="AD47" s="32">
        <v>7670.81</v>
      </c>
      <c r="AE47" s="32">
        <v>7166.2089999999998</v>
      </c>
      <c r="AF47" s="32">
        <v>7119.1049999999996</v>
      </c>
      <c r="AG47" s="32">
        <v>6834.1350000000002</v>
      </c>
      <c r="AH47" s="32">
        <v>6988.6360000000004</v>
      </c>
      <c r="AI47" s="32">
        <v>7575.2280000000001</v>
      </c>
      <c r="AJ47" s="32">
        <v>8800.8050000000003</v>
      </c>
      <c r="AK47" s="32">
        <v>9627.99</v>
      </c>
      <c r="AL47" s="32">
        <v>9801.9490000000005</v>
      </c>
      <c r="AM47" s="32">
        <v>10243.351256132086</v>
      </c>
      <c r="AN47" s="32">
        <v>10128.779559025597</v>
      </c>
      <c r="AO47" s="32">
        <v>10255.704839300581</v>
      </c>
      <c r="AP47" s="32">
        <v>10374.843416925076</v>
      </c>
      <c r="AQ47" s="32">
        <v>10424.853337146586</v>
      </c>
      <c r="AR47" s="32">
        <v>10458.049472460434</v>
      </c>
      <c r="AS47" s="32">
        <v>10505.018636806764</v>
      </c>
      <c r="AT47" s="32">
        <v>10582.174375714727</v>
      </c>
      <c r="AU47" s="32">
        <v>10681.892091771537</v>
      </c>
      <c r="AV47" s="32">
        <v>10790.716237458999</v>
      </c>
    </row>
    <row r="48" spans="1:48" ht="15.75" thickBot="1" x14ac:dyDescent="0.3">
      <c r="A48" s="1"/>
      <c r="B48" s="27"/>
      <c r="C48" s="29"/>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row>
    <row r="49" spans="1:48" x14ac:dyDescent="0.25">
      <c r="A49" s="1"/>
      <c r="B49" s="1"/>
      <c r="C49" s="2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row>
    <row r="51" spans="1:48" x14ac:dyDescent="0.25">
      <c r="AJ51" s="61"/>
    </row>
  </sheetData>
  <sheetProtection sheet="1" objects="1" scenarios="1"/>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V30"/>
  <sheetViews>
    <sheetView zoomScale="99" zoomScaleNormal="99" workbookViewId="0">
      <pane xSplit="3" ySplit="2" topLeftCell="AN3" activePane="bottomRight" state="frozen"/>
      <selection activeCell="B73" sqref="B73"/>
      <selection pane="topRight" activeCell="B73" sqref="B73"/>
      <selection pane="bottomLeft" activeCell="B73" sqref="B73"/>
      <selection pane="bottomRight"/>
    </sheetView>
  </sheetViews>
  <sheetFormatPr defaultColWidth="8.7109375" defaultRowHeight="15" x14ac:dyDescent="0.25"/>
  <cols>
    <col min="1" max="1" width="8.7109375" style="2"/>
    <col min="2" max="2" width="52.140625" style="2" customWidth="1"/>
    <col min="3" max="3" width="16" style="2" bestFit="1" customWidth="1"/>
    <col min="4" max="35" width="11.5703125" style="2" customWidth="1"/>
    <col min="36" max="48" width="10.42578125" style="2" bestFit="1" customWidth="1"/>
    <col min="49" max="16384" width="8.7109375" style="2"/>
  </cols>
  <sheetData>
    <row r="1" spans="1:48" x14ac:dyDescent="0.25">
      <c r="A1" s="67" t="s">
        <v>6</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row>
    <row r="2" spans="1:48" x14ac:dyDescent="0.25">
      <c r="B2" s="15" t="str">
        <f>+TOC!A90&amp;" Farm Income Statistics"</f>
        <v>North Dakota Farm Income Statistics</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75" thickBot="1" x14ac:dyDescent="0.3">
      <c r="A3" s="1"/>
      <c r="B3" s="19"/>
      <c r="C3" s="20"/>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row>
    <row r="4" spans="1:48" x14ac:dyDescent="0.25">
      <c r="A4" s="1"/>
      <c r="B4" s="30" t="s">
        <v>72</v>
      </c>
      <c r="C4" s="3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25">
      <c r="A5" s="1"/>
      <c r="B5" s="57" t="s">
        <v>120</v>
      </c>
      <c r="C5" s="55"/>
      <c r="D5" s="32">
        <v>2521.8309999999997</v>
      </c>
      <c r="E5" s="32">
        <v>2617.14</v>
      </c>
      <c r="F5" s="32">
        <v>3013.9830000000002</v>
      </c>
      <c r="G5" s="32">
        <v>3103.922</v>
      </c>
      <c r="H5" s="32">
        <v>3165.5169999999998</v>
      </c>
      <c r="I5" s="32">
        <v>3291.4519999999998</v>
      </c>
      <c r="J5" s="32">
        <v>3654.7640000000001</v>
      </c>
      <c r="K5" s="32">
        <v>3525.0209999999997</v>
      </c>
      <c r="L5" s="32">
        <v>3184.5439999999999</v>
      </c>
      <c r="M5" s="32">
        <v>3006.0959999999995</v>
      </c>
      <c r="N5" s="32">
        <v>3066.8689999999997</v>
      </c>
      <c r="O5" s="32">
        <v>3259.01</v>
      </c>
      <c r="P5" s="32">
        <v>3626.5230000000001</v>
      </c>
      <c r="Q5" s="32">
        <v>4140.1480000000001</v>
      </c>
      <c r="R5" s="32">
        <v>4215.0419999999995</v>
      </c>
      <c r="S5" s="32">
        <v>4160.7730000000001</v>
      </c>
      <c r="T5" s="32">
        <v>4524.5349999999999</v>
      </c>
      <c r="U5" s="32">
        <v>6342.29</v>
      </c>
      <c r="V5" s="32">
        <v>7847.6180000000004</v>
      </c>
      <c r="W5" s="32">
        <v>7428.4740000000002</v>
      </c>
      <c r="X5" s="32">
        <v>7517.4970000000003</v>
      </c>
      <c r="Y5" s="32">
        <v>9374.8230000000003</v>
      </c>
      <c r="Z5" s="32">
        <v>10077.273999999999</v>
      </c>
      <c r="AA5" s="32">
        <v>10422.637000000001</v>
      </c>
      <c r="AB5" s="32">
        <v>10216.192999999999</v>
      </c>
      <c r="AC5" s="32">
        <v>8313.396999999999</v>
      </c>
      <c r="AD5" s="32">
        <v>9038.9050000000007</v>
      </c>
      <c r="AE5" s="32">
        <v>9221.9409999999989</v>
      </c>
      <c r="AF5" s="32">
        <v>8769.9660000000003</v>
      </c>
      <c r="AG5" s="32">
        <v>9064.4850000000006</v>
      </c>
      <c r="AH5" s="32">
        <v>9357.5319999999992</v>
      </c>
      <c r="AI5" s="32">
        <v>11263.84</v>
      </c>
      <c r="AJ5" s="32">
        <v>13541.239</v>
      </c>
      <c r="AK5" s="32">
        <v>13496.803</v>
      </c>
      <c r="AL5" s="32">
        <v>12658.047</v>
      </c>
      <c r="AM5" s="32">
        <v>12459.818193740828</v>
      </c>
      <c r="AN5" s="32">
        <v>12769.458105820106</v>
      </c>
      <c r="AO5" s="32">
        <v>12948.084771858134</v>
      </c>
      <c r="AP5" s="32">
        <v>13100.772055643789</v>
      </c>
      <c r="AQ5" s="32">
        <v>13105.424804859509</v>
      </c>
      <c r="AR5" s="32">
        <v>13141.974021364364</v>
      </c>
      <c r="AS5" s="32">
        <v>13226.489043877935</v>
      </c>
      <c r="AT5" s="32">
        <v>13366.886036802754</v>
      </c>
      <c r="AU5" s="32">
        <v>13462.764444103295</v>
      </c>
      <c r="AV5" s="32">
        <v>13488.580010163014</v>
      </c>
    </row>
    <row r="6" spans="1:48" x14ac:dyDescent="0.25">
      <c r="A6" s="1"/>
      <c r="B6" s="57" t="s">
        <v>121</v>
      </c>
      <c r="C6" s="55"/>
      <c r="D6" s="32">
        <v>1732.712</v>
      </c>
      <c r="E6" s="32">
        <v>1879.8420000000001</v>
      </c>
      <c r="F6" s="32">
        <v>2239.6350000000002</v>
      </c>
      <c r="G6" s="32">
        <v>2349.3339999999998</v>
      </c>
      <c r="H6" s="32">
        <v>2395.0610000000001</v>
      </c>
      <c r="I6" s="32">
        <v>2536.297</v>
      </c>
      <c r="J6" s="32">
        <v>2898.1849999999999</v>
      </c>
      <c r="K6" s="32">
        <v>2722.8040000000001</v>
      </c>
      <c r="L6" s="32">
        <v>2349.2330000000002</v>
      </c>
      <c r="M6" s="32">
        <v>2061.1379999999999</v>
      </c>
      <c r="N6" s="32">
        <v>2109.355</v>
      </c>
      <c r="O6" s="32">
        <v>2193.0740000000001</v>
      </c>
      <c r="P6" s="32">
        <v>2540.4549999999999</v>
      </c>
      <c r="Q6" s="32">
        <v>2983.5790000000002</v>
      </c>
      <c r="R6" s="32">
        <v>2943.6419999999998</v>
      </c>
      <c r="S6" s="32">
        <v>2899.7310000000002</v>
      </c>
      <c r="T6" s="32">
        <v>3222.982</v>
      </c>
      <c r="U6" s="32">
        <v>4878.0259999999998</v>
      </c>
      <c r="V6" s="32">
        <v>6000.9</v>
      </c>
      <c r="W6" s="32">
        <v>5829.3459999999995</v>
      </c>
      <c r="X6" s="32">
        <v>5829.3609999999999</v>
      </c>
      <c r="Y6" s="32">
        <v>6266.8530000000001</v>
      </c>
      <c r="Z6" s="32">
        <v>8084.4939999999997</v>
      </c>
      <c r="AA6" s="32">
        <v>7570.982</v>
      </c>
      <c r="AB6" s="32">
        <v>7024.4380000000001</v>
      </c>
      <c r="AC6" s="32">
        <v>5790.5810000000001</v>
      </c>
      <c r="AD6" s="32">
        <v>7035.1670000000004</v>
      </c>
      <c r="AE6" s="32">
        <v>6598.9279999999999</v>
      </c>
      <c r="AF6" s="32">
        <v>6440.1629999999996</v>
      </c>
      <c r="AG6" s="32">
        <v>6309.75</v>
      </c>
      <c r="AH6" s="32">
        <v>6259.5940000000001</v>
      </c>
      <c r="AI6" s="32">
        <v>7693.7820000000002</v>
      </c>
      <c r="AJ6" s="32">
        <v>9782.2530000000006</v>
      </c>
      <c r="AK6" s="32">
        <v>10097.231</v>
      </c>
      <c r="AL6" s="32">
        <v>9428.393</v>
      </c>
      <c r="AM6" s="32">
        <v>9006.3113394198681</v>
      </c>
      <c r="AN6" s="32">
        <v>9113.9819196243261</v>
      </c>
      <c r="AO6" s="32">
        <v>9250.312461886906</v>
      </c>
      <c r="AP6" s="32">
        <v>9486.7558027717496</v>
      </c>
      <c r="AQ6" s="32">
        <v>9556.0935000589307</v>
      </c>
      <c r="AR6" s="32">
        <v>9587.4754156498166</v>
      </c>
      <c r="AS6" s="32">
        <v>9656.9810805095913</v>
      </c>
      <c r="AT6" s="32">
        <v>9772.7771688677385</v>
      </c>
      <c r="AU6" s="32">
        <v>9905.7254825870623</v>
      </c>
      <c r="AV6" s="32">
        <v>10001.96915164144</v>
      </c>
    </row>
    <row r="7" spans="1:48" x14ac:dyDescent="0.25">
      <c r="A7" s="1"/>
      <c r="B7" s="57" t="s">
        <v>122</v>
      </c>
      <c r="C7" s="55"/>
      <c r="D7" s="32">
        <v>643.803</v>
      </c>
      <c r="E7" s="32">
        <v>625.84699999999998</v>
      </c>
      <c r="F7" s="32">
        <v>650.00599999999997</v>
      </c>
      <c r="G7" s="32">
        <v>597.95100000000002</v>
      </c>
      <c r="H7" s="32">
        <v>619.88699999999994</v>
      </c>
      <c r="I7" s="32">
        <v>573.11099999999999</v>
      </c>
      <c r="J7" s="32">
        <v>543.55899999999997</v>
      </c>
      <c r="K7" s="32">
        <v>598.24199999999996</v>
      </c>
      <c r="L7" s="32">
        <v>588.12900000000002</v>
      </c>
      <c r="M7" s="32">
        <v>672.10199999999998</v>
      </c>
      <c r="N7" s="32">
        <v>661.25400000000002</v>
      </c>
      <c r="O7" s="32">
        <v>787.90599999999995</v>
      </c>
      <c r="P7" s="32">
        <v>797.52</v>
      </c>
      <c r="Q7" s="32">
        <v>859.36900000000003</v>
      </c>
      <c r="R7" s="32">
        <v>927.73</v>
      </c>
      <c r="S7" s="32">
        <v>983.25</v>
      </c>
      <c r="T7" s="32">
        <v>888.75599999999997</v>
      </c>
      <c r="U7" s="32">
        <v>972.27599999999995</v>
      </c>
      <c r="V7" s="32">
        <v>908.69399999999996</v>
      </c>
      <c r="W7" s="32">
        <v>796.45699999999999</v>
      </c>
      <c r="X7" s="32">
        <v>958.63699999999994</v>
      </c>
      <c r="Y7" s="32">
        <v>1126.403</v>
      </c>
      <c r="Z7" s="32">
        <v>1104.4590000000001</v>
      </c>
      <c r="AA7" s="32">
        <v>1279.93</v>
      </c>
      <c r="AB7" s="32">
        <v>1660.73</v>
      </c>
      <c r="AC7" s="32">
        <v>1312.605</v>
      </c>
      <c r="AD7" s="32">
        <v>1093.732</v>
      </c>
      <c r="AE7" s="32">
        <v>1242.6679999999999</v>
      </c>
      <c r="AF7" s="32">
        <v>1268.4760000000001</v>
      </c>
      <c r="AG7" s="32">
        <v>1189.06</v>
      </c>
      <c r="AH7" s="32">
        <v>1116.1420000000001</v>
      </c>
      <c r="AI7" s="32">
        <v>1384.819</v>
      </c>
      <c r="AJ7" s="32">
        <v>1563.4490000000001</v>
      </c>
      <c r="AK7" s="32">
        <v>1733.73</v>
      </c>
      <c r="AL7" s="32">
        <v>1691.91</v>
      </c>
      <c r="AM7" s="32">
        <v>2280.7956055355712</v>
      </c>
      <c r="AN7" s="32">
        <v>2295.7861952362905</v>
      </c>
      <c r="AO7" s="32">
        <v>2291.1721425208912</v>
      </c>
      <c r="AP7" s="32">
        <v>2180.0230807034636</v>
      </c>
      <c r="AQ7" s="32">
        <v>2130.1917365392005</v>
      </c>
      <c r="AR7" s="32">
        <v>2122.5972880786712</v>
      </c>
      <c r="AS7" s="32">
        <v>2109.0163926689315</v>
      </c>
      <c r="AT7" s="32">
        <v>2098.727164366157</v>
      </c>
      <c r="AU7" s="32">
        <v>2038.2134671232516</v>
      </c>
      <c r="AV7" s="32">
        <v>1963.9823189393319</v>
      </c>
    </row>
    <row r="8" spans="1:48" x14ac:dyDescent="0.25">
      <c r="A8" s="1"/>
      <c r="B8" s="57" t="s">
        <v>123</v>
      </c>
      <c r="C8" s="55"/>
      <c r="D8" s="32">
        <v>145.316</v>
      </c>
      <c r="E8" s="32">
        <v>111.45099999999999</v>
      </c>
      <c r="F8" s="32">
        <v>124.342</v>
      </c>
      <c r="G8" s="32">
        <v>156.637</v>
      </c>
      <c r="H8" s="32">
        <v>150.56899999999999</v>
      </c>
      <c r="I8" s="32">
        <v>182.04400000000001</v>
      </c>
      <c r="J8" s="32">
        <v>213.02</v>
      </c>
      <c r="K8" s="32">
        <v>203.97499999999999</v>
      </c>
      <c r="L8" s="32">
        <v>247.18199999999999</v>
      </c>
      <c r="M8" s="32">
        <v>272.85599999999999</v>
      </c>
      <c r="N8" s="32">
        <v>296.26</v>
      </c>
      <c r="O8" s="32">
        <v>278.02999999999997</v>
      </c>
      <c r="P8" s="32">
        <v>288.548</v>
      </c>
      <c r="Q8" s="32">
        <v>297.2</v>
      </c>
      <c r="R8" s="32">
        <v>343.67</v>
      </c>
      <c r="S8" s="32">
        <v>277.79199999999997</v>
      </c>
      <c r="T8" s="32">
        <v>412.79700000000003</v>
      </c>
      <c r="U8" s="32">
        <v>491.988</v>
      </c>
      <c r="V8" s="32">
        <v>938.024</v>
      </c>
      <c r="W8" s="32">
        <v>802.67100000000005</v>
      </c>
      <c r="X8" s="32">
        <v>729.5</v>
      </c>
      <c r="Y8" s="32">
        <v>1981.567</v>
      </c>
      <c r="Z8" s="32">
        <v>888.32100000000003</v>
      </c>
      <c r="AA8" s="32">
        <v>1571.7239999999999</v>
      </c>
      <c r="AB8" s="32">
        <v>1531.0250000000001</v>
      </c>
      <c r="AC8" s="32">
        <v>1210.211</v>
      </c>
      <c r="AD8" s="32">
        <v>910.00599999999997</v>
      </c>
      <c r="AE8" s="32">
        <v>1380.345</v>
      </c>
      <c r="AF8" s="32">
        <v>1061.326</v>
      </c>
      <c r="AG8" s="32">
        <v>1565.675</v>
      </c>
      <c r="AH8" s="32">
        <v>1981.7950000000001</v>
      </c>
      <c r="AI8" s="32">
        <v>2185.239</v>
      </c>
      <c r="AJ8" s="32">
        <v>2195.5369999999998</v>
      </c>
      <c r="AK8" s="32">
        <v>1665.8430000000001</v>
      </c>
      <c r="AL8" s="32">
        <v>1537.7439999999999</v>
      </c>
      <c r="AM8" s="32">
        <v>1172.7112487853879</v>
      </c>
      <c r="AN8" s="32">
        <v>1359.6899909594879</v>
      </c>
      <c r="AO8" s="32">
        <v>1406.6001674503373</v>
      </c>
      <c r="AP8" s="32">
        <v>1433.9931721685743</v>
      </c>
      <c r="AQ8" s="32">
        <v>1419.1395682613786</v>
      </c>
      <c r="AR8" s="32">
        <v>1431.9013176358758</v>
      </c>
      <c r="AS8" s="32">
        <v>1460.491570699412</v>
      </c>
      <c r="AT8" s="32">
        <v>1495.3817035688596</v>
      </c>
      <c r="AU8" s="32">
        <v>1518.8254943929808</v>
      </c>
      <c r="AV8" s="32">
        <v>1522.6285395822408</v>
      </c>
    </row>
    <row r="9" spans="1:48" x14ac:dyDescent="0.25">
      <c r="A9" s="1"/>
      <c r="B9" s="57"/>
      <c r="C9" s="55"/>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row>
    <row r="10" spans="1:48" x14ac:dyDescent="0.25">
      <c r="A10" s="1"/>
      <c r="B10" s="57" t="s">
        <v>124</v>
      </c>
      <c r="C10" s="55"/>
      <c r="D10" s="32">
        <v>545.37800000000004</v>
      </c>
      <c r="E10" s="32">
        <v>533.85299999999995</v>
      </c>
      <c r="F10" s="32">
        <v>443.15600000000001</v>
      </c>
      <c r="G10" s="32">
        <v>564.53099999999995</v>
      </c>
      <c r="H10" s="32">
        <v>457.31700000000001</v>
      </c>
      <c r="I10" s="32">
        <v>296.21499999999997</v>
      </c>
      <c r="J10" s="32">
        <v>353.41699999999997</v>
      </c>
      <c r="K10" s="32">
        <v>361.47800000000001</v>
      </c>
      <c r="L10" s="32">
        <v>608.76599999999996</v>
      </c>
      <c r="M10" s="32">
        <v>975.58299999999997</v>
      </c>
      <c r="N10" s="32">
        <v>1178.0360000000001</v>
      </c>
      <c r="O10" s="32">
        <v>944.71</v>
      </c>
      <c r="P10" s="32">
        <v>383.52800000000002</v>
      </c>
      <c r="Q10" s="32">
        <v>652.15200000000004</v>
      </c>
      <c r="R10" s="32">
        <v>466.95499999999998</v>
      </c>
      <c r="S10" s="32">
        <v>832.50599999999997</v>
      </c>
      <c r="T10" s="32">
        <v>453.14</v>
      </c>
      <c r="U10" s="32">
        <v>392.68299999999999</v>
      </c>
      <c r="V10" s="32">
        <v>510.54599999999999</v>
      </c>
      <c r="W10" s="32">
        <v>441.78899999999999</v>
      </c>
      <c r="X10" s="32">
        <v>844.78800000000001</v>
      </c>
      <c r="Y10" s="32">
        <v>460.80500000000001</v>
      </c>
      <c r="Z10" s="32">
        <v>409.09399999999999</v>
      </c>
      <c r="AA10" s="32">
        <v>600.75699999999995</v>
      </c>
      <c r="AB10" s="32">
        <v>217.24199999999999</v>
      </c>
      <c r="AC10" s="32">
        <v>363.03899999999999</v>
      </c>
      <c r="AD10" s="32">
        <v>622.04700000000003</v>
      </c>
      <c r="AE10" s="32">
        <v>588.38199999999995</v>
      </c>
      <c r="AF10" s="32">
        <v>738.97500000000002</v>
      </c>
      <c r="AG10" s="32">
        <v>1056.1320000000001</v>
      </c>
      <c r="AH10" s="32">
        <v>1760.3130000000001</v>
      </c>
      <c r="AI10" s="32">
        <v>1450.2280000000001</v>
      </c>
      <c r="AJ10" s="32">
        <v>1458.55</v>
      </c>
      <c r="AK10" s="32">
        <v>313.07799999999997</v>
      </c>
      <c r="AL10" s="32">
        <v>293.98399999999998</v>
      </c>
      <c r="AM10" s="32">
        <v>1718.2763306808652</v>
      </c>
      <c r="AN10" s="32">
        <v>1011.5184751678428</v>
      </c>
      <c r="AO10" s="32">
        <v>949.42642188794343</v>
      </c>
      <c r="AP10" s="32">
        <v>839.77736763023449</v>
      </c>
      <c r="AQ10" s="32">
        <v>779.25960770048755</v>
      </c>
      <c r="AR10" s="32">
        <v>771.79189288099587</v>
      </c>
      <c r="AS10" s="32">
        <v>780.8987372059305</v>
      </c>
      <c r="AT10" s="32">
        <v>799.32841933557313</v>
      </c>
      <c r="AU10" s="32">
        <v>814.18490652082869</v>
      </c>
      <c r="AV10" s="32">
        <v>827.89326120298028</v>
      </c>
    </row>
    <row r="11" spans="1:48" x14ac:dyDescent="0.25">
      <c r="A11" s="1"/>
      <c r="B11" s="57"/>
      <c r="C11" s="55"/>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row>
    <row r="12" spans="1:48" x14ac:dyDescent="0.25">
      <c r="A12" s="1"/>
      <c r="B12" s="57" t="s">
        <v>125</v>
      </c>
      <c r="C12" s="55"/>
      <c r="D12" s="32">
        <v>3067.2089999999998</v>
      </c>
      <c r="E12" s="32">
        <v>3150.9929999999999</v>
      </c>
      <c r="F12" s="32">
        <v>3457.1390000000001</v>
      </c>
      <c r="G12" s="32">
        <v>3668.453</v>
      </c>
      <c r="H12" s="32">
        <v>3622.8339999999998</v>
      </c>
      <c r="I12" s="32">
        <v>3587.6669999999999</v>
      </c>
      <c r="J12" s="32">
        <v>4008.181</v>
      </c>
      <c r="K12" s="32">
        <v>3886.4989999999998</v>
      </c>
      <c r="L12" s="32">
        <v>3793.31</v>
      </c>
      <c r="M12" s="32">
        <v>3981.6790000000001</v>
      </c>
      <c r="N12" s="32">
        <v>4244.9049999999997</v>
      </c>
      <c r="O12" s="32">
        <v>4203.72</v>
      </c>
      <c r="P12" s="32">
        <v>4010.0509999999999</v>
      </c>
      <c r="Q12" s="32">
        <v>4792.3</v>
      </c>
      <c r="R12" s="32">
        <v>4681.9970000000003</v>
      </c>
      <c r="S12" s="32">
        <v>4993.2790000000005</v>
      </c>
      <c r="T12" s="32">
        <v>4977.6750000000002</v>
      </c>
      <c r="U12" s="32">
        <v>6734.973</v>
      </c>
      <c r="V12" s="32">
        <v>8358.1640000000007</v>
      </c>
      <c r="W12" s="32">
        <v>7870.2629999999999</v>
      </c>
      <c r="X12" s="32">
        <v>8362.2849999999999</v>
      </c>
      <c r="Y12" s="32">
        <v>9835.6280000000006</v>
      </c>
      <c r="Z12" s="32">
        <v>10486.367</v>
      </c>
      <c r="AA12" s="32">
        <v>11023.393</v>
      </c>
      <c r="AB12" s="32">
        <v>10433.433999999999</v>
      </c>
      <c r="AC12" s="32">
        <v>8676.4359999999997</v>
      </c>
      <c r="AD12" s="32">
        <v>9660.9509999999991</v>
      </c>
      <c r="AE12" s="32">
        <v>9810.3230000000003</v>
      </c>
      <c r="AF12" s="32">
        <v>9508.9410000000007</v>
      </c>
      <c r="AG12" s="32">
        <v>10120.617</v>
      </c>
      <c r="AH12" s="32">
        <v>11117.844999999999</v>
      </c>
      <c r="AI12" s="32">
        <v>12714.069</v>
      </c>
      <c r="AJ12" s="32">
        <v>14999.789000000001</v>
      </c>
      <c r="AK12" s="32">
        <v>13809.88</v>
      </c>
      <c r="AL12" s="32">
        <v>12952.031000000001</v>
      </c>
      <c r="AM12" s="32">
        <v>14178.094524421693</v>
      </c>
      <c r="AN12" s="32">
        <v>13780.976580987948</v>
      </c>
      <c r="AO12" s="32">
        <v>13897.511193746077</v>
      </c>
      <c r="AP12" s="32">
        <v>13940.549423274024</v>
      </c>
      <c r="AQ12" s="32">
        <v>13884.684412559996</v>
      </c>
      <c r="AR12" s="32">
        <v>13913.765914245359</v>
      </c>
      <c r="AS12" s="32">
        <v>14007.387781083866</v>
      </c>
      <c r="AT12" s="32">
        <v>14166.214456138328</v>
      </c>
      <c r="AU12" s="32">
        <v>14276.949350624123</v>
      </c>
      <c r="AV12" s="32">
        <v>14316.473271365994</v>
      </c>
    </row>
    <row r="13" spans="1:48" x14ac:dyDescent="0.25">
      <c r="A13" s="1"/>
      <c r="B13" s="57"/>
      <c r="C13" s="55"/>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row>
    <row r="14" spans="1:48" x14ac:dyDescent="0.25">
      <c r="A14" s="1"/>
      <c r="B14" s="57" t="s">
        <v>126</v>
      </c>
      <c r="C14" s="55"/>
      <c r="D14" s="32"/>
      <c r="E14" s="32"/>
      <c r="F14" s="32"/>
      <c r="G14" s="32"/>
      <c r="H14" s="32"/>
      <c r="I14" s="32"/>
      <c r="J14" s="32"/>
      <c r="K14" s="32"/>
      <c r="L14" s="32"/>
      <c r="M14" s="32"/>
      <c r="N14" s="32"/>
      <c r="O14" s="32"/>
      <c r="P14" s="32"/>
      <c r="Q14" s="32"/>
      <c r="R14" s="32"/>
      <c r="S14" s="32"/>
      <c r="T14" s="32"/>
      <c r="U14" s="32"/>
      <c r="V14" s="32">
        <v>230.29900000000001</v>
      </c>
      <c r="W14" s="32">
        <v>210.40899999999999</v>
      </c>
      <c r="X14" s="32">
        <v>258.959</v>
      </c>
      <c r="Y14" s="32">
        <v>284.38400000000001</v>
      </c>
      <c r="Z14" s="32">
        <v>328.75300000000004</v>
      </c>
      <c r="AA14" s="32">
        <v>328.11800000000005</v>
      </c>
      <c r="AB14" s="32">
        <v>216.994</v>
      </c>
      <c r="AC14" s="32">
        <v>309.33100000000002</v>
      </c>
      <c r="AD14" s="32">
        <v>372.625</v>
      </c>
      <c r="AE14" s="32">
        <v>249.23500000000001</v>
      </c>
      <c r="AF14" s="32">
        <v>351.59</v>
      </c>
      <c r="AG14" s="32">
        <v>321.41399999999999</v>
      </c>
      <c r="AH14" s="32">
        <v>332.40700000000004</v>
      </c>
      <c r="AI14" s="32">
        <v>348.52299999999997</v>
      </c>
      <c r="AJ14" s="32">
        <v>408.45000000000005</v>
      </c>
      <c r="AK14" s="32">
        <v>439.34000000000003</v>
      </c>
      <c r="AL14" s="32">
        <v>421.58</v>
      </c>
      <c r="AM14" s="32">
        <v>481.85933455571262</v>
      </c>
      <c r="AN14" s="32">
        <v>531.58763460170496</v>
      </c>
      <c r="AO14" s="32">
        <v>524.67077583116861</v>
      </c>
      <c r="AP14" s="32">
        <v>517.56824523729949</v>
      </c>
      <c r="AQ14" s="32">
        <v>524.56506354304884</v>
      </c>
      <c r="AR14" s="32">
        <v>527.22090894558687</v>
      </c>
      <c r="AS14" s="32">
        <v>530.76621836529159</v>
      </c>
      <c r="AT14" s="32">
        <v>534.67844898339195</v>
      </c>
      <c r="AU14" s="32">
        <v>537.31306937882789</v>
      </c>
      <c r="AV14" s="32">
        <v>539.49348959751717</v>
      </c>
    </row>
    <row r="15" spans="1:48" x14ac:dyDescent="0.25">
      <c r="A15" s="1"/>
      <c r="B15" s="57"/>
      <c r="C15" s="55"/>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row>
    <row r="16" spans="1:48" x14ac:dyDescent="0.25">
      <c r="A16" s="1"/>
      <c r="B16" s="57" t="s">
        <v>127</v>
      </c>
      <c r="C16" s="55"/>
      <c r="D16" s="32">
        <v>291.35500000000002</v>
      </c>
      <c r="E16" s="32">
        <v>30.414000000000001</v>
      </c>
      <c r="F16" s="32">
        <v>287.75700000000001</v>
      </c>
      <c r="G16" s="32">
        <v>-229.864</v>
      </c>
      <c r="H16" s="32">
        <v>231.214</v>
      </c>
      <c r="I16" s="32">
        <v>-129.83600000000001</v>
      </c>
      <c r="J16" s="32">
        <v>382.327</v>
      </c>
      <c r="K16" s="32">
        <v>-421.44499999999999</v>
      </c>
      <c r="L16" s="32">
        <v>392.39699999999999</v>
      </c>
      <c r="M16" s="32">
        <v>-128.48599999999999</v>
      </c>
      <c r="N16" s="32">
        <v>223.16399999999999</v>
      </c>
      <c r="O16" s="32">
        <v>-3.6539999999999999</v>
      </c>
      <c r="P16" s="32">
        <v>-167.02600000000001</v>
      </c>
      <c r="Q16" s="32">
        <v>43.942</v>
      </c>
      <c r="R16" s="32">
        <v>-78.599999999999994</v>
      </c>
      <c r="S16" s="32">
        <v>183.48</v>
      </c>
      <c r="T16" s="32">
        <v>-110.57</v>
      </c>
      <c r="U16" s="32">
        <v>156.733</v>
      </c>
      <c r="V16" s="32">
        <v>647.75599999999997</v>
      </c>
      <c r="W16" s="32">
        <v>-429.00299999999999</v>
      </c>
      <c r="X16" s="32">
        <v>-220.35400000000001</v>
      </c>
      <c r="Y16" s="32">
        <v>-1160.9380000000001</v>
      </c>
      <c r="Z16" s="32">
        <v>1615.0540000000001</v>
      </c>
      <c r="AA16" s="32">
        <v>-44.316000000000003</v>
      </c>
      <c r="AB16" s="32">
        <v>-466.64100000000002</v>
      </c>
      <c r="AC16" s="32">
        <v>553.11699999999996</v>
      </c>
      <c r="AD16" s="32">
        <v>54.39</v>
      </c>
      <c r="AE16" s="32">
        <v>-441.28</v>
      </c>
      <c r="AF16" s="32">
        <v>192.01300000000001</v>
      </c>
      <c r="AG16" s="32">
        <v>-932.56700000000001</v>
      </c>
      <c r="AH16" s="32">
        <v>-428.851</v>
      </c>
      <c r="AI16" s="32">
        <v>-604.37599999999998</v>
      </c>
      <c r="AJ16" s="32">
        <v>878.048</v>
      </c>
      <c r="AK16" s="32">
        <v>793.24800000000005</v>
      </c>
      <c r="AL16" s="32">
        <v>-75.162999999999997</v>
      </c>
      <c r="AM16" s="32">
        <v>29.451849712751596</v>
      </c>
      <c r="AN16" s="32">
        <v>-314.25745886100049</v>
      </c>
      <c r="AO16" s="32">
        <v>52.58457942588344</v>
      </c>
      <c r="AP16" s="32">
        <v>84.105955323812424</v>
      </c>
      <c r="AQ16" s="32">
        <v>88.579592634065278</v>
      </c>
      <c r="AR16" s="32">
        <v>86.541019818460143</v>
      </c>
      <c r="AS16" s="32">
        <v>70.529889260062077</v>
      </c>
      <c r="AT16" s="32">
        <v>43.138277794782802</v>
      </c>
      <c r="AU16" s="32">
        <v>45.441035394022109</v>
      </c>
      <c r="AV16" s="32">
        <v>45.652934482194581</v>
      </c>
    </row>
    <row r="17" spans="1:48" x14ac:dyDescent="0.25">
      <c r="A17" s="1"/>
      <c r="B17" s="57"/>
      <c r="C17" s="55"/>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row>
    <row r="18" spans="1:48" x14ac:dyDescent="0.25">
      <c r="A18" s="1"/>
      <c r="B18" s="52" t="s">
        <v>128</v>
      </c>
      <c r="C18" s="55"/>
      <c r="D18" s="32">
        <v>3442.0149999999999</v>
      </c>
      <c r="E18" s="32">
        <v>3262.2089999999998</v>
      </c>
      <c r="F18" s="32">
        <v>3822.8449999999998</v>
      </c>
      <c r="G18" s="32">
        <v>3525.498</v>
      </c>
      <c r="H18" s="32">
        <v>3951.9009999999998</v>
      </c>
      <c r="I18" s="32">
        <v>3559.7089999999998</v>
      </c>
      <c r="J18" s="32">
        <v>4497.1840000000002</v>
      </c>
      <c r="K18" s="32">
        <v>3566.5320000000002</v>
      </c>
      <c r="L18" s="32">
        <v>4287.973</v>
      </c>
      <c r="M18" s="32">
        <v>3956.3850000000002</v>
      </c>
      <c r="N18" s="32">
        <v>4581.509</v>
      </c>
      <c r="O18" s="32">
        <v>4314.826</v>
      </c>
      <c r="P18" s="32">
        <v>3954.4349999999999</v>
      </c>
      <c r="Q18" s="32">
        <v>4949.0739999999996</v>
      </c>
      <c r="R18" s="32">
        <v>4731.2340000000004</v>
      </c>
      <c r="S18" s="32">
        <v>5314.5450000000001</v>
      </c>
      <c r="T18" s="32">
        <v>5024.2290000000003</v>
      </c>
      <c r="U18" s="32">
        <v>7070.723</v>
      </c>
      <c r="V18" s="32">
        <v>9236.2189999999991</v>
      </c>
      <c r="W18" s="32">
        <v>7651.6679999999997</v>
      </c>
      <c r="X18" s="32">
        <v>8400.8909999999996</v>
      </c>
      <c r="Y18" s="32">
        <v>8959.0740000000005</v>
      </c>
      <c r="Z18" s="32">
        <v>12430.174000000001</v>
      </c>
      <c r="AA18" s="32">
        <v>11307.195</v>
      </c>
      <c r="AB18" s="32">
        <v>10183.787</v>
      </c>
      <c r="AC18" s="32">
        <v>9538.884</v>
      </c>
      <c r="AD18" s="32">
        <v>10087.967000000001</v>
      </c>
      <c r="AE18" s="32">
        <v>9618.2780000000002</v>
      </c>
      <c r="AF18" s="32">
        <v>10052.545</v>
      </c>
      <c r="AG18" s="32">
        <v>9509.4639999999999</v>
      </c>
      <c r="AH18" s="32">
        <v>11021.401</v>
      </c>
      <c r="AI18" s="32">
        <v>12458.216</v>
      </c>
      <c r="AJ18" s="32">
        <v>16286.288</v>
      </c>
      <c r="AK18" s="32">
        <v>15042.468000000001</v>
      </c>
      <c r="AL18" s="32">
        <v>13298.448</v>
      </c>
      <c r="AM18" s="32">
        <v>14689.405708690156</v>
      </c>
      <c r="AN18" s="32">
        <v>13998.306756728653</v>
      </c>
      <c r="AO18" s="32">
        <v>14474.76654900313</v>
      </c>
      <c r="AP18" s="32">
        <v>14542.223623835136</v>
      </c>
      <c r="AQ18" s="32">
        <v>14497.82906873711</v>
      </c>
      <c r="AR18" s="32">
        <v>14527.527843009406</v>
      </c>
      <c r="AS18" s="32">
        <v>14608.68388870922</v>
      </c>
      <c r="AT18" s="32">
        <v>14744.031182916502</v>
      </c>
      <c r="AU18" s="32">
        <v>14859.703455396973</v>
      </c>
      <c r="AV18" s="32">
        <v>14901.619695445705</v>
      </c>
    </row>
    <row r="19" spans="1:48" x14ac:dyDescent="0.25">
      <c r="A19" s="1"/>
      <c r="B19" s="57"/>
      <c r="C19" s="55"/>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row>
    <row r="20" spans="1:48" x14ac:dyDescent="0.25">
      <c r="A20" s="1"/>
      <c r="B20" s="57" t="s">
        <v>119</v>
      </c>
      <c r="C20" s="55"/>
      <c r="D20" s="32">
        <v>2261.25</v>
      </c>
      <c r="E20" s="32">
        <v>2257.395</v>
      </c>
      <c r="F20" s="32">
        <v>2263.2040000000002</v>
      </c>
      <c r="G20" s="32">
        <v>2374.431</v>
      </c>
      <c r="H20" s="32">
        <v>2459.77</v>
      </c>
      <c r="I20" s="32">
        <v>2569.5909999999999</v>
      </c>
      <c r="J20" s="32">
        <v>2705.6410000000001</v>
      </c>
      <c r="K20" s="32">
        <v>2763.59</v>
      </c>
      <c r="L20" s="32">
        <v>2835.4349999999999</v>
      </c>
      <c r="M20" s="32">
        <v>2761.299</v>
      </c>
      <c r="N20" s="32">
        <v>3089.1930000000002</v>
      </c>
      <c r="O20" s="32">
        <v>3088.6329999999998</v>
      </c>
      <c r="P20" s="32">
        <v>3005.5</v>
      </c>
      <c r="Q20" s="32">
        <v>2931.8530000000001</v>
      </c>
      <c r="R20" s="32">
        <v>3305.4229999999998</v>
      </c>
      <c r="S20" s="32">
        <v>3584.732</v>
      </c>
      <c r="T20" s="32">
        <v>3759.596</v>
      </c>
      <c r="U20" s="32">
        <v>4895.8639999999996</v>
      </c>
      <c r="V20" s="32">
        <v>6146.3869999999997</v>
      </c>
      <c r="W20" s="32">
        <v>5405.5690000000004</v>
      </c>
      <c r="X20" s="32">
        <v>5499.88</v>
      </c>
      <c r="Y20" s="32">
        <v>6083.2619999999997</v>
      </c>
      <c r="Z20" s="32">
        <v>7714.8389999999999</v>
      </c>
      <c r="AA20" s="32">
        <v>8140.268</v>
      </c>
      <c r="AB20" s="32">
        <v>8280.2530000000006</v>
      </c>
      <c r="AC20" s="32">
        <v>7903.5230000000001</v>
      </c>
      <c r="AD20" s="32">
        <v>7670.81</v>
      </c>
      <c r="AE20" s="32">
        <v>7166.2089999999998</v>
      </c>
      <c r="AF20" s="32">
        <v>7119.1049999999996</v>
      </c>
      <c r="AG20" s="32">
        <v>6834.1350000000002</v>
      </c>
      <c r="AH20" s="32">
        <v>6988.6360000000004</v>
      </c>
      <c r="AI20" s="32">
        <v>7575.2280000000001</v>
      </c>
      <c r="AJ20" s="32">
        <v>8800.8050000000003</v>
      </c>
      <c r="AK20" s="32">
        <v>9627.99</v>
      </c>
      <c r="AL20" s="32">
        <v>9801.9490000000005</v>
      </c>
      <c r="AM20" s="32">
        <v>10243.351256132086</v>
      </c>
      <c r="AN20" s="32">
        <v>10128.779559025597</v>
      </c>
      <c r="AO20" s="32">
        <v>10255.704839300581</v>
      </c>
      <c r="AP20" s="32">
        <v>10374.843416925076</v>
      </c>
      <c r="AQ20" s="32">
        <v>10424.853337146586</v>
      </c>
      <c r="AR20" s="32">
        <v>10458.049472460434</v>
      </c>
      <c r="AS20" s="32">
        <v>10505.018636806764</v>
      </c>
      <c r="AT20" s="32">
        <v>10582.174375714727</v>
      </c>
      <c r="AU20" s="32">
        <v>10681.892091771537</v>
      </c>
      <c r="AV20" s="32">
        <v>10790.716237458999</v>
      </c>
    </row>
    <row r="21" spans="1:48" x14ac:dyDescent="0.25">
      <c r="A21" s="1"/>
      <c r="B21" s="57"/>
      <c r="C21" s="55"/>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row>
    <row r="22" spans="1:48" x14ac:dyDescent="0.25">
      <c r="A22" s="1"/>
      <c r="B22" s="57" t="s">
        <v>129</v>
      </c>
      <c r="C22" s="55"/>
      <c r="D22" s="32">
        <v>2735.143</v>
      </c>
      <c r="E22" s="32">
        <v>2722.6379999999999</v>
      </c>
      <c r="F22" s="32">
        <v>2716.62</v>
      </c>
      <c r="G22" s="32">
        <v>2810.2089999999998</v>
      </c>
      <c r="H22" s="32">
        <v>2903.1579999999999</v>
      </c>
      <c r="I22" s="32">
        <v>3022.1010000000001</v>
      </c>
      <c r="J22" s="32">
        <v>3166.0120000000002</v>
      </c>
      <c r="K22" s="32">
        <v>3236.9589999999998</v>
      </c>
      <c r="L22" s="32">
        <v>3301.451</v>
      </c>
      <c r="M22" s="32">
        <v>3201.8470000000002</v>
      </c>
      <c r="N22" s="32">
        <v>3538.248</v>
      </c>
      <c r="O22" s="32">
        <v>3541.049</v>
      </c>
      <c r="P22" s="32">
        <v>3465.1909999999998</v>
      </c>
      <c r="Q22" s="32">
        <v>3398.0819999999999</v>
      </c>
      <c r="R22" s="32">
        <v>3812.8510000000001</v>
      </c>
      <c r="S22" s="32">
        <v>4121.0280000000002</v>
      </c>
      <c r="T22" s="32">
        <v>4317.7250000000004</v>
      </c>
      <c r="U22" s="32">
        <v>5466.8879999999999</v>
      </c>
      <c r="V22" s="32">
        <v>6718.7560000000003</v>
      </c>
      <c r="W22" s="32">
        <v>5951.9889999999996</v>
      </c>
      <c r="X22" s="32">
        <v>6016.799</v>
      </c>
      <c r="Y22" s="32">
        <v>6662.0309999999999</v>
      </c>
      <c r="Z22" s="32">
        <v>8920.35</v>
      </c>
      <c r="AA22" s="32">
        <v>9386.9920000000002</v>
      </c>
      <c r="AB22" s="32">
        <v>9867.3469999999998</v>
      </c>
      <c r="AC22" s="32">
        <v>9364.6290000000008</v>
      </c>
      <c r="AD22" s="32">
        <v>9199.3809999999994</v>
      </c>
      <c r="AE22" s="32">
        <v>8436.1059999999998</v>
      </c>
      <c r="AF22" s="32">
        <v>8222.134</v>
      </c>
      <c r="AG22" s="32">
        <v>7902.9669999999996</v>
      </c>
      <c r="AH22" s="32">
        <v>8025.9009999999998</v>
      </c>
      <c r="AI22" s="32">
        <v>8530.99</v>
      </c>
      <c r="AJ22" s="32">
        <v>10066.869000000001</v>
      </c>
      <c r="AK22" s="32">
        <v>10881.208000000001</v>
      </c>
      <c r="AL22" s="32">
        <v>10850.912</v>
      </c>
      <c r="AM22" s="32">
        <v>11224.595717821547</v>
      </c>
      <c r="AN22" s="32">
        <v>11084.643442737775</v>
      </c>
      <c r="AO22" s="32">
        <v>11193.257370320751</v>
      </c>
      <c r="AP22" s="32">
        <v>11314.159807791842</v>
      </c>
      <c r="AQ22" s="32">
        <v>11364.543041483945</v>
      </c>
      <c r="AR22" s="32">
        <v>11399.40842099492</v>
      </c>
      <c r="AS22" s="32">
        <v>11449.703274426834</v>
      </c>
      <c r="AT22" s="32">
        <v>11530.879576791451</v>
      </c>
      <c r="AU22" s="32">
        <v>11634.571809346135</v>
      </c>
      <c r="AV22" s="32">
        <v>11747.205722838431</v>
      </c>
    </row>
    <row r="23" spans="1:48" x14ac:dyDescent="0.25">
      <c r="A23" s="1"/>
      <c r="B23" s="57"/>
      <c r="C23" s="55"/>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row>
    <row r="24" spans="1:48" x14ac:dyDescent="0.25">
      <c r="A24" s="1"/>
      <c r="B24" s="52" t="s">
        <v>130</v>
      </c>
      <c r="C24" s="55"/>
      <c r="D24" s="32">
        <v>805.95899999999995</v>
      </c>
      <c r="E24" s="32">
        <v>893.59799999999996</v>
      </c>
      <c r="F24" s="32">
        <v>1193.9349999999999</v>
      </c>
      <c r="G24" s="32">
        <v>1294.0219999999999</v>
      </c>
      <c r="H24" s="32">
        <v>1163.0640000000001</v>
      </c>
      <c r="I24" s="32">
        <v>1018.076</v>
      </c>
      <c r="J24" s="32">
        <v>1302.54</v>
      </c>
      <c r="K24" s="32">
        <v>1122.9090000000001</v>
      </c>
      <c r="L24" s="32">
        <v>957.875</v>
      </c>
      <c r="M24" s="32">
        <v>1220.3800000000001</v>
      </c>
      <c r="N24" s="32">
        <v>1155.712</v>
      </c>
      <c r="O24" s="32">
        <v>1115.087</v>
      </c>
      <c r="P24" s="32">
        <v>1004.551</v>
      </c>
      <c r="Q24" s="32">
        <v>1860.4469999999999</v>
      </c>
      <c r="R24" s="32">
        <v>1376.5740000000001</v>
      </c>
      <c r="S24" s="32">
        <v>1408.547</v>
      </c>
      <c r="T24" s="32">
        <v>1218.079</v>
      </c>
      <c r="U24" s="32">
        <v>1839.1089999999999</v>
      </c>
      <c r="V24" s="32">
        <v>2211.7759999999998</v>
      </c>
      <c r="W24" s="32">
        <v>2464.694</v>
      </c>
      <c r="X24" s="32">
        <v>2862.4050000000002</v>
      </c>
      <c r="Y24" s="32">
        <v>3752.3670000000002</v>
      </c>
      <c r="Z24" s="32">
        <v>2771.5279999999998</v>
      </c>
      <c r="AA24" s="32">
        <v>2883.125</v>
      </c>
      <c r="AB24" s="32">
        <v>2153.181</v>
      </c>
      <c r="AC24" s="32">
        <v>772.91399999999999</v>
      </c>
      <c r="AD24" s="32">
        <v>1990.1420000000001</v>
      </c>
      <c r="AE24" s="32">
        <v>2644.114</v>
      </c>
      <c r="AF24" s="32">
        <v>2389.835</v>
      </c>
      <c r="AG24" s="32">
        <v>3286.482</v>
      </c>
      <c r="AH24" s="32">
        <v>4129.2089999999998</v>
      </c>
      <c r="AI24" s="32">
        <v>5138.8410000000003</v>
      </c>
      <c r="AJ24" s="32">
        <v>6198.9840000000004</v>
      </c>
      <c r="AK24" s="32">
        <v>4181.8909999999996</v>
      </c>
      <c r="AL24" s="32">
        <v>3150.0819999999999</v>
      </c>
      <c r="AM24" s="32">
        <v>3934.7432682896069</v>
      </c>
      <c r="AN24" s="32">
        <v>3652.1970219623508</v>
      </c>
      <c r="AO24" s="32">
        <v>3641.8063544454963</v>
      </c>
      <c r="AP24" s="32">
        <v>3565.706006348948</v>
      </c>
      <c r="AQ24" s="32">
        <v>3459.8310754134109</v>
      </c>
      <c r="AR24" s="32">
        <v>3455.7164417849253</v>
      </c>
      <c r="AS24" s="32">
        <v>3502.3691442771014</v>
      </c>
      <c r="AT24" s="32">
        <v>3584.0400804236015</v>
      </c>
      <c r="AU24" s="32">
        <v>3595.0572588525865</v>
      </c>
      <c r="AV24" s="32">
        <v>3525.7570339069953</v>
      </c>
    </row>
    <row r="25" spans="1:48" x14ac:dyDescent="0.25">
      <c r="A25" s="1"/>
      <c r="B25" s="57"/>
      <c r="C25" s="55"/>
      <c r="D25" s="1"/>
      <c r="E25" s="1"/>
      <c r="F25" s="1"/>
      <c r="G25" s="1"/>
      <c r="H25" s="1"/>
      <c r="I25" s="1"/>
      <c r="J25" s="1"/>
      <c r="K25" s="1"/>
      <c r="L25" s="1"/>
      <c r="M25" s="1"/>
      <c r="N25" s="1"/>
      <c r="O25" s="1"/>
      <c r="P25" s="1"/>
      <c r="Q25" s="1"/>
      <c r="R25" s="1"/>
      <c r="S25" s="1"/>
      <c r="T25" s="1"/>
      <c r="U25" s="1"/>
      <c r="V25" s="32"/>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row>
    <row r="26" spans="1:48" x14ac:dyDescent="0.25">
      <c r="A26" s="1"/>
      <c r="B26" s="57" t="s">
        <v>131</v>
      </c>
      <c r="C26" s="55"/>
      <c r="D26" s="32"/>
      <c r="E26" s="32"/>
      <c r="F26" s="32"/>
      <c r="G26" s="32"/>
      <c r="H26" s="32"/>
      <c r="I26" s="32"/>
      <c r="J26" s="32"/>
      <c r="K26" s="32"/>
      <c r="L26" s="32"/>
      <c r="M26" s="32"/>
      <c r="N26" s="32"/>
      <c r="O26" s="32"/>
      <c r="P26" s="32"/>
      <c r="Q26" s="32"/>
      <c r="R26" s="32"/>
      <c r="S26" s="32"/>
      <c r="T26" s="32"/>
      <c r="U26" s="32"/>
      <c r="V26" s="32">
        <v>1869.7070000000012</v>
      </c>
      <c r="W26" s="32">
        <v>2128.683</v>
      </c>
      <c r="X26" s="32">
        <v>2604.4450000000006</v>
      </c>
      <c r="Y26" s="32">
        <v>3457.9810000000007</v>
      </c>
      <c r="Z26" s="32">
        <v>1894.7700000000004</v>
      </c>
      <c r="AA26" s="32">
        <v>1964.5190000000002</v>
      </c>
      <c r="AB26" s="32">
        <v>783.08100000000013</v>
      </c>
      <c r="AC26" s="32">
        <v>-378.86200000000099</v>
      </c>
      <c r="AD26" s="32">
        <v>834.19499999999971</v>
      </c>
      <c r="AE26" s="32">
        <v>1623.4520000000011</v>
      </c>
      <c r="AF26" s="32">
        <v>1638.3970000000008</v>
      </c>
      <c r="AG26" s="32">
        <v>2539.0640000000012</v>
      </c>
      <c r="AH26" s="32">
        <v>3424.3509999999987</v>
      </c>
      <c r="AI26" s="32">
        <v>4531.601999999999</v>
      </c>
      <c r="AJ26" s="32">
        <v>5341.3700000000008</v>
      </c>
      <c r="AK26" s="32">
        <v>3368.0119999999988</v>
      </c>
      <c r="AL26" s="32">
        <v>2522.6990000000005</v>
      </c>
      <c r="AM26" s="32">
        <v>3435.3581411558571</v>
      </c>
      <c r="AN26" s="32">
        <v>3227.9207728518777</v>
      </c>
      <c r="AO26" s="32">
        <v>3228.9245992564956</v>
      </c>
      <c r="AP26" s="32">
        <v>3143.9578607194817</v>
      </c>
      <c r="AQ26" s="32">
        <v>3044.7064346191</v>
      </c>
      <c r="AR26" s="32">
        <v>3041.5784021960262</v>
      </c>
      <c r="AS26" s="32">
        <v>3088.4507250223232</v>
      </c>
      <c r="AT26" s="32">
        <v>3170.0133283302694</v>
      </c>
      <c r="AU26" s="32">
        <v>3179.6906106568167</v>
      </c>
      <c r="AV26" s="32">
        <v>3108.7610381250797</v>
      </c>
    </row>
    <row r="27" spans="1:48" x14ac:dyDescent="0.25">
      <c r="A27" s="1"/>
      <c r="B27" s="57"/>
      <c r="C27" s="55"/>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row>
    <row r="28" spans="1:48" x14ac:dyDescent="0.25">
      <c r="A28" s="1"/>
      <c r="B28" s="52" t="s">
        <v>132</v>
      </c>
      <c r="C28" s="55"/>
      <c r="D28" s="32">
        <v>706.87199999999996</v>
      </c>
      <c r="E28" s="32">
        <v>539.57100000000003</v>
      </c>
      <c r="F28" s="32">
        <v>1106.2249999999999</v>
      </c>
      <c r="G28" s="32">
        <v>715.28899999999999</v>
      </c>
      <c r="H28" s="32">
        <v>1048.7429999999999</v>
      </c>
      <c r="I28" s="32">
        <v>537.60799999999995</v>
      </c>
      <c r="J28" s="32">
        <v>1331.172</v>
      </c>
      <c r="K28" s="32">
        <v>329.57299999999998</v>
      </c>
      <c r="L28" s="32">
        <v>986.52200000000005</v>
      </c>
      <c r="M28" s="32">
        <v>754.53800000000001</v>
      </c>
      <c r="N28" s="32">
        <v>1043.261</v>
      </c>
      <c r="O28" s="32">
        <v>773.77700000000004</v>
      </c>
      <c r="P28" s="32">
        <v>489.24400000000003</v>
      </c>
      <c r="Q28" s="32">
        <v>1550.992</v>
      </c>
      <c r="R28" s="32">
        <v>918.38300000000004</v>
      </c>
      <c r="S28" s="32">
        <v>1193.5170000000001</v>
      </c>
      <c r="T28" s="32">
        <v>706.50400000000002</v>
      </c>
      <c r="U28" s="32">
        <v>1603.835</v>
      </c>
      <c r="V28" s="32">
        <v>2517.4630000000002</v>
      </c>
      <c r="W28" s="32">
        <v>1699.6780000000001</v>
      </c>
      <c r="X28" s="32">
        <v>2384.0920000000001</v>
      </c>
      <c r="Y28" s="32">
        <v>2297.0430000000001</v>
      </c>
      <c r="Z28" s="32">
        <v>3509.8240000000001</v>
      </c>
      <c r="AA28" s="32">
        <v>1920.203</v>
      </c>
      <c r="AB28" s="32">
        <v>316.44</v>
      </c>
      <c r="AC28" s="32">
        <v>174.25399999999999</v>
      </c>
      <c r="AD28" s="32">
        <v>888.58500000000004</v>
      </c>
      <c r="AE28" s="32">
        <v>1182.172</v>
      </c>
      <c r="AF28" s="32">
        <v>1830.4110000000001</v>
      </c>
      <c r="AG28" s="32">
        <v>1606.4970000000001</v>
      </c>
      <c r="AH28" s="32">
        <v>2995.4989999999998</v>
      </c>
      <c r="AI28" s="32">
        <v>3927.2269999999999</v>
      </c>
      <c r="AJ28" s="32">
        <v>6219.4189999999999</v>
      </c>
      <c r="AK28" s="32">
        <v>4161.26</v>
      </c>
      <c r="AL28" s="32">
        <v>2447.5349999999999</v>
      </c>
      <c r="AM28" s="32">
        <v>3464.809990868609</v>
      </c>
      <c r="AN28" s="32">
        <v>2913.6633139908772</v>
      </c>
      <c r="AO28" s="32">
        <v>3281.5091786823796</v>
      </c>
      <c r="AP28" s="32">
        <v>3228.0638160432936</v>
      </c>
      <c r="AQ28" s="32">
        <v>3133.2860272531652</v>
      </c>
      <c r="AR28" s="32">
        <v>3128.1194220144862</v>
      </c>
      <c r="AS28" s="32">
        <v>3158.9806142823854</v>
      </c>
      <c r="AT28" s="32">
        <v>3213.1516061250513</v>
      </c>
      <c r="AU28" s="32">
        <v>3225.1316460508388</v>
      </c>
      <c r="AV28" s="32">
        <v>3154.4139726072735</v>
      </c>
    </row>
    <row r="29" spans="1:48" ht="15.75" thickBot="1" x14ac:dyDescent="0.3">
      <c r="A29" s="1"/>
      <c r="B29" s="27"/>
      <c r="C29" s="29"/>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row>
    <row r="30" spans="1:48" x14ac:dyDescent="0.25">
      <c r="A30" s="1"/>
      <c r="B30" s="1"/>
      <c r="C30" s="2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row>
  </sheetData>
  <sheetProtection sheet="1" objects="1" scenarios="1"/>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V68"/>
  <sheetViews>
    <sheetView zoomScale="99" zoomScaleNormal="99" workbookViewId="0">
      <pane xSplit="3" ySplit="2" topLeftCell="AN3" activePane="bottomRight" state="frozen"/>
      <selection activeCell="B73" sqref="B73"/>
      <selection pane="topRight" activeCell="B73" sqref="B73"/>
      <selection pane="bottomLeft" activeCell="B73" sqref="B73"/>
      <selection pane="bottomRight" activeCell="B37" sqref="B37"/>
    </sheetView>
  </sheetViews>
  <sheetFormatPr defaultColWidth="8.7109375" defaultRowHeight="15" x14ac:dyDescent="0.25"/>
  <cols>
    <col min="1" max="1" width="8.7109375" style="2"/>
    <col min="2" max="2" width="43" style="2" customWidth="1"/>
    <col min="3" max="3" width="16" style="2" bestFit="1" customWidth="1"/>
    <col min="4" max="35" width="11.5703125" style="2" customWidth="1"/>
    <col min="36" max="48" width="10.42578125" style="2" bestFit="1" customWidth="1"/>
    <col min="49" max="16384" width="8.7109375" style="2"/>
  </cols>
  <sheetData>
    <row r="1" spans="1:48" x14ac:dyDescent="0.25">
      <c r="A1" s="67" t="s">
        <v>6</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row>
    <row r="2" spans="1:48" x14ac:dyDescent="0.25">
      <c r="B2" s="15" t="str">
        <f>+"Value Added to the US Economy by the "&amp;TOC!A90&amp;" Ag Sector"</f>
        <v>Value Added to the US Economy by the North Dakota Ag Sector</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75" thickBot="1" x14ac:dyDescent="0.3">
      <c r="A3" s="1"/>
      <c r="B3" s="19"/>
      <c r="C3" s="20"/>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row>
    <row r="4" spans="1:48" x14ac:dyDescent="0.25">
      <c r="A4" s="1"/>
      <c r="B4" s="30" t="s">
        <v>72</v>
      </c>
      <c r="C4" s="3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25">
      <c r="A5" s="1"/>
      <c r="B5" s="62" t="s">
        <v>133</v>
      </c>
      <c r="C5" s="47"/>
      <c r="D5" s="32">
        <v>1990.6179999999999</v>
      </c>
      <c r="E5" s="32">
        <v>1872.5139999999999</v>
      </c>
      <c r="F5" s="32">
        <v>2531.2280000000001</v>
      </c>
      <c r="G5" s="32">
        <v>2011.152</v>
      </c>
      <c r="H5" s="32">
        <v>2623.1439999999998</v>
      </c>
      <c r="I5" s="32">
        <v>2407.3629999999998</v>
      </c>
      <c r="J5" s="32">
        <v>3301.1410000000001</v>
      </c>
      <c r="K5" s="32">
        <v>2357.779</v>
      </c>
      <c r="L5" s="32">
        <v>2676.8420000000001</v>
      </c>
      <c r="M5" s="32">
        <v>1965.9670000000001</v>
      </c>
      <c r="N5" s="32">
        <v>2254.953</v>
      </c>
      <c r="O5" s="32">
        <v>2203.0300000000002</v>
      </c>
      <c r="P5" s="32">
        <v>2455.5520000000001</v>
      </c>
      <c r="Q5" s="32">
        <v>3145.538</v>
      </c>
      <c r="R5" s="32">
        <v>2904.759</v>
      </c>
      <c r="S5" s="32">
        <v>3073.9189999999999</v>
      </c>
      <c r="T5" s="32">
        <v>2963.3119999999999</v>
      </c>
      <c r="U5" s="32">
        <v>5078.2160000000003</v>
      </c>
      <c r="V5" s="32">
        <v>6704.5810000000001</v>
      </c>
      <c r="W5" s="32">
        <v>5440.8969999999999</v>
      </c>
      <c r="X5" s="32">
        <v>5635.7650000000003</v>
      </c>
      <c r="Y5" s="32">
        <v>5120.3599999999997</v>
      </c>
      <c r="Z5" s="32">
        <v>9558.0519999999997</v>
      </c>
      <c r="AA5" s="32">
        <v>7589.86</v>
      </c>
      <c r="AB5" s="32">
        <v>6761.8029999999999</v>
      </c>
      <c r="AC5" s="32">
        <v>6214.7259999999997</v>
      </c>
      <c r="AD5" s="32">
        <v>6931.4650000000001</v>
      </c>
      <c r="AE5" s="32">
        <v>6104.9880000000003</v>
      </c>
      <c r="AF5" s="32">
        <v>6676.3850000000002</v>
      </c>
      <c r="AG5" s="32">
        <v>5315.4759999999997</v>
      </c>
      <c r="AH5" s="32">
        <v>5742.2920000000004</v>
      </c>
      <c r="AI5" s="32">
        <v>7225.99</v>
      </c>
      <c r="AJ5" s="32">
        <v>10844.633</v>
      </c>
      <c r="AK5" s="32">
        <v>11046.535</v>
      </c>
      <c r="AL5" s="32">
        <v>9322.7860000000001</v>
      </c>
      <c r="AM5" s="32">
        <v>9229.3546038739696</v>
      </c>
      <c r="AN5" s="32">
        <v>8845.8277215081871</v>
      </c>
      <c r="AO5" s="32">
        <v>9322.6164959760299</v>
      </c>
      <c r="AP5" s="32">
        <v>9557.5767634025979</v>
      </c>
      <c r="AQ5" s="32">
        <v>9617.0876875001759</v>
      </c>
      <c r="AR5" s="32">
        <v>9654.0403907700093</v>
      </c>
      <c r="AS5" s="32">
        <v>9718.1413092373823</v>
      </c>
      <c r="AT5" s="32">
        <v>9835.8701542294566</v>
      </c>
      <c r="AU5" s="32">
        <v>9968.5599535193724</v>
      </c>
      <c r="AV5" s="32">
        <v>10065.521278357946</v>
      </c>
    </row>
    <row r="6" spans="1:48" x14ac:dyDescent="0.25">
      <c r="A6" s="1"/>
      <c r="B6" s="63" t="s">
        <v>134</v>
      </c>
      <c r="C6" s="47"/>
      <c r="D6" s="32">
        <v>1732.712</v>
      </c>
      <c r="E6" s="32">
        <v>1879.8420000000001</v>
      </c>
      <c r="F6" s="32">
        <v>2239.6350000000002</v>
      </c>
      <c r="G6" s="32">
        <v>2349.3339999999998</v>
      </c>
      <c r="H6" s="32">
        <v>2395.0610000000001</v>
      </c>
      <c r="I6" s="32">
        <v>2536.297</v>
      </c>
      <c r="J6" s="32">
        <v>2898.1849999999999</v>
      </c>
      <c r="K6" s="32">
        <v>2722.8040000000001</v>
      </c>
      <c r="L6" s="32">
        <v>2349.2330000000002</v>
      </c>
      <c r="M6" s="32">
        <v>2061.1379999999999</v>
      </c>
      <c r="N6" s="32">
        <v>2109.355</v>
      </c>
      <c r="O6" s="32">
        <v>2193.0740000000001</v>
      </c>
      <c r="P6" s="32">
        <v>2540.4549999999999</v>
      </c>
      <c r="Q6" s="32">
        <v>2983.5790000000002</v>
      </c>
      <c r="R6" s="32">
        <v>2943.6419999999998</v>
      </c>
      <c r="S6" s="32">
        <v>2899.7310000000002</v>
      </c>
      <c r="T6" s="32">
        <v>3222.982</v>
      </c>
      <c r="U6" s="32">
        <v>4878.0259999999998</v>
      </c>
      <c r="V6" s="32">
        <v>6000.9</v>
      </c>
      <c r="W6" s="32">
        <v>5829.3459999999995</v>
      </c>
      <c r="X6" s="32">
        <v>5829.3609999999999</v>
      </c>
      <c r="Y6" s="32">
        <v>6266.8530000000001</v>
      </c>
      <c r="Z6" s="32">
        <v>8084.4939999999997</v>
      </c>
      <c r="AA6" s="32">
        <v>7570.982</v>
      </c>
      <c r="AB6" s="32">
        <v>7024.4380000000001</v>
      </c>
      <c r="AC6" s="32">
        <v>5790.5810000000001</v>
      </c>
      <c r="AD6" s="32">
        <v>7035.1670000000004</v>
      </c>
      <c r="AE6" s="32">
        <v>6598.9279999999999</v>
      </c>
      <c r="AF6" s="32">
        <v>6440.1629999999996</v>
      </c>
      <c r="AG6" s="32">
        <v>6309.75</v>
      </c>
      <c r="AH6" s="32">
        <v>6259.5940000000001</v>
      </c>
      <c r="AI6" s="32">
        <v>7693.7820000000002</v>
      </c>
      <c r="AJ6" s="32">
        <v>9782.2530000000006</v>
      </c>
      <c r="AK6" s="32">
        <v>10097.231</v>
      </c>
      <c r="AL6" s="32">
        <v>9428.393</v>
      </c>
      <c r="AM6" s="32">
        <v>9006.3113394198681</v>
      </c>
      <c r="AN6" s="32">
        <v>9113.9819196243261</v>
      </c>
      <c r="AO6" s="32">
        <v>9250.312461886906</v>
      </c>
      <c r="AP6" s="32">
        <v>9486.7558027717496</v>
      </c>
      <c r="AQ6" s="32">
        <v>9556.0935000589307</v>
      </c>
      <c r="AR6" s="32">
        <v>9587.4754156498166</v>
      </c>
      <c r="AS6" s="32">
        <v>9656.9810805095913</v>
      </c>
      <c r="AT6" s="32">
        <v>9772.7771688677385</v>
      </c>
      <c r="AU6" s="32">
        <v>9905.7254825870623</v>
      </c>
      <c r="AV6" s="32">
        <v>10001.96915164144</v>
      </c>
    </row>
    <row r="7" spans="1:48" x14ac:dyDescent="0.25">
      <c r="A7" s="1"/>
      <c r="B7" s="63" t="s">
        <v>135</v>
      </c>
      <c r="C7" s="47"/>
      <c r="D7" s="32">
        <v>342.20800000000003</v>
      </c>
      <c r="E7" s="32">
        <v>336.77499999999998</v>
      </c>
      <c r="F7" s="32">
        <v>380.00400000000002</v>
      </c>
      <c r="G7" s="32">
        <v>315.35599999999999</v>
      </c>
      <c r="H7" s="32">
        <v>358.55200000000002</v>
      </c>
      <c r="I7" s="32">
        <v>391.25700000000001</v>
      </c>
      <c r="J7" s="32">
        <v>498.24900000000002</v>
      </c>
      <c r="K7" s="32">
        <v>441.97</v>
      </c>
      <c r="L7" s="32">
        <v>350.74200000000002</v>
      </c>
      <c r="M7" s="32">
        <v>314.02699999999999</v>
      </c>
      <c r="N7" s="32">
        <v>327.77600000000001</v>
      </c>
      <c r="O7" s="32">
        <v>344.16</v>
      </c>
      <c r="P7" s="32">
        <v>389.654</v>
      </c>
      <c r="Q7" s="32">
        <v>517.38499999999999</v>
      </c>
      <c r="R7" s="32">
        <v>568.61699999999996</v>
      </c>
      <c r="S7" s="32">
        <v>415.55799999999999</v>
      </c>
      <c r="T7" s="32">
        <v>488.678</v>
      </c>
      <c r="U7" s="32">
        <v>840.83199999999999</v>
      </c>
      <c r="V7" s="32">
        <v>1416.6759999999999</v>
      </c>
      <c r="W7" s="32">
        <v>1255.5029999999999</v>
      </c>
      <c r="X7" s="32">
        <v>997.98599999999999</v>
      </c>
      <c r="Y7" s="32">
        <v>1352.67</v>
      </c>
      <c r="Z7" s="32">
        <v>2005.453</v>
      </c>
      <c r="AA7" s="32">
        <v>2218.7220000000002</v>
      </c>
      <c r="AB7" s="32">
        <v>1658.1379999999999</v>
      </c>
      <c r="AC7" s="32">
        <v>1252.7280000000001</v>
      </c>
      <c r="AD7" s="32">
        <v>1483.748</v>
      </c>
      <c r="AE7" s="32">
        <v>1495.963</v>
      </c>
      <c r="AF7" s="32">
        <v>1552.578</v>
      </c>
      <c r="AG7" s="32">
        <v>1520.942</v>
      </c>
      <c r="AH7" s="32">
        <v>1325.373</v>
      </c>
      <c r="AI7" s="32">
        <v>1725.7840000000001</v>
      </c>
      <c r="AJ7" s="32">
        <v>2485.373</v>
      </c>
      <c r="AK7" s="32">
        <v>2311.2649999999999</v>
      </c>
      <c r="AL7" s="32">
        <v>2464.0619999999999</v>
      </c>
      <c r="AM7" s="32">
        <v>2320.7027776666419</v>
      </c>
      <c r="AN7" s="32">
        <v>2404.3971207543891</v>
      </c>
      <c r="AO7" s="32">
        <v>2410.123692059834</v>
      </c>
      <c r="AP7" s="32">
        <v>2514.7226828233524</v>
      </c>
      <c r="AQ7" s="32">
        <v>2524.5459840229892</v>
      </c>
      <c r="AR7" s="32">
        <v>2528.5567910161503</v>
      </c>
      <c r="AS7" s="32">
        <v>2543.3980586546099</v>
      </c>
      <c r="AT7" s="32">
        <v>2575.0092822376641</v>
      </c>
      <c r="AU7" s="32">
        <v>2616.6382646111815</v>
      </c>
      <c r="AV7" s="32">
        <v>2645.0233641062973</v>
      </c>
    </row>
    <row r="8" spans="1:48" x14ac:dyDescent="0.25">
      <c r="A8" s="1"/>
      <c r="B8" s="63" t="s">
        <v>136</v>
      </c>
      <c r="C8" s="47"/>
      <c r="D8" s="32">
        <v>791.50900000000001</v>
      </c>
      <c r="E8" s="32">
        <v>921.529</v>
      </c>
      <c r="F8" s="32">
        <v>1181.819</v>
      </c>
      <c r="G8" s="32">
        <v>1464.87</v>
      </c>
      <c r="H8" s="32">
        <v>1263.511</v>
      </c>
      <c r="I8" s="32">
        <v>1400.048</v>
      </c>
      <c r="J8" s="32">
        <v>1509.079</v>
      </c>
      <c r="K8" s="32">
        <v>1304.877</v>
      </c>
      <c r="L8" s="32">
        <v>933.10400000000004</v>
      </c>
      <c r="M8" s="32">
        <v>712.70500000000004</v>
      </c>
      <c r="N8" s="32">
        <v>785.41700000000003</v>
      </c>
      <c r="O8" s="32">
        <v>776.05600000000004</v>
      </c>
      <c r="P8" s="32">
        <v>857.28300000000002</v>
      </c>
      <c r="Q8" s="32">
        <v>930.33799999999997</v>
      </c>
      <c r="R8" s="32">
        <v>1010.771</v>
      </c>
      <c r="S8" s="32">
        <v>1052.921</v>
      </c>
      <c r="T8" s="32">
        <v>1045.56</v>
      </c>
      <c r="U8" s="32">
        <v>1844.414</v>
      </c>
      <c r="V8" s="32">
        <v>2043.403</v>
      </c>
      <c r="W8" s="32">
        <v>1948.2360000000001</v>
      </c>
      <c r="X8" s="32">
        <v>2018.3710000000001</v>
      </c>
      <c r="Y8" s="32">
        <v>2047.96</v>
      </c>
      <c r="Z8" s="32">
        <v>2316.7800000000002</v>
      </c>
      <c r="AA8" s="32">
        <v>1737.8040000000001</v>
      </c>
      <c r="AB8" s="32">
        <v>2002.66</v>
      </c>
      <c r="AC8" s="32">
        <v>1641.374</v>
      </c>
      <c r="AD8" s="32">
        <v>1579.386</v>
      </c>
      <c r="AE8" s="32">
        <v>1531.2349999999999</v>
      </c>
      <c r="AF8" s="32">
        <v>1625.2249999999999</v>
      </c>
      <c r="AG8" s="32">
        <v>1608.48</v>
      </c>
      <c r="AH8" s="32">
        <v>1468.7750000000001</v>
      </c>
      <c r="AI8" s="32">
        <v>1785.8150000000001</v>
      </c>
      <c r="AJ8" s="32">
        <v>2183.2910000000002</v>
      </c>
      <c r="AK8" s="32">
        <v>2477.636</v>
      </c>
      <c r="AL8" s="32">
        <v>2017.3530000000001</v>
      </c>
      <c r="AM8" s="32">
        <v>1917.5087730250282</v>
      </c>
      <c r="AN8" s="32">
        <v>1822.5260257426237</v>
      </c>
      <c r="AO8" s="32">
        <v>1845.6157962582065</v>
      </c>
      <c r="AP8" s="32">
        <v>1846.0859327761143</v>
      </c>
      <c r="AQ8" s="32">
        <v>1845.4158495311303</v>
      </c>
      <c r="AR8" s="32">
        <v>1840.8776187941132</v>
      </c>
      <c r="AS8" s="32">
        <v>1835.7595268108448</v>
      </c>
      <c r="AT8" s="32">
        <v>1830.7827466961792</v>
      </c>
      <c r="AU8" s="32">
        <v>1827.9742913654527</v>
      </c>
      <c r="AV8" s="32">
        <v>1821.98390863441</v>
      </c>
    </row>
    <row r="9" spans="1:48" x14ac:dyDescent="0.25">
      <c r="A9" s="1"/>
      <c r="B9" s="63" t="s">
        <v>137</v>
      </c>
      <c r="C9" s="47"/>
      <c r="D9" s="32">
        <v>244.21</v>
      </c>
      <c r="E9" s="32">
        <v>268.048</v>
      </c>
      <c r="F9" s="32">
        <v>288.73500000000001</v>
      </c>
      <c r="G9" s="32">
        <v>219.89599999999999</v>
      </c>
      <c r="H9" s="32">
        <v>330.23899999999998</v>
      </c>
      <c r="I9" s="32">
        <v>342.74099999999999</v>
      </c>
      <c r="J9" s="32">
        <v>380.721</v>
      </c>
      <c r="K9" s="32">
        <v>559.822</v>
      </c>
      <c r="L9" s="32">
        <v>564.20399999999995</v>
      </c>
      <c r="M9" s="32">
        <v>542.03899999999999</v>
      </c>
      <c r="N9" s="32">
        <v>555.93100000000004</v>
      </c>
      <c r="O9" s="32">
        <v>604.79999999999995</v>
      </c>
      <c r="P9" s="32">
        <v>788.18200000000002</v>
      </c>
      <c r="Q9" s="32">
        <v>1001.159</v>
      </c>
      <c r="R9" s="32">
        <v>819.87300000000005</v>
      </c>
      <c r="S9" s="32">
        <v>843.37900000000002</v>
      </c>
      <c r="T9" s="32">
        <v>1035.7650000000001</v>
      </c>
      <c r="U9" s="32">
        <v>1356.21</v>
      </c>
      <c r="V9" s="32">
        <v>1651.308</v>
      </c>
      <c r="W9" s="32">
        <v>1782.21</v>
      </c>
      <c r="X9" s="32">
        <v>1928.066</v>
      </c>
      <c r="Y9" s="32">
        <v>2028.0119999999999</v>
      </c>
      <c r="Z9" s="32">
        <v>2790.748</v>
      </c>
      <c r="AA9" s="32">
        <v>2565.9989999999998</v>
      </c>
      <c r="AB9" s="32">
        <v>2552.3530000000001</v>
      </c>
      <c r="AC9" s="32">
        <v>2012.402</v>
      </c>
      <c r="AD9" s="32">
        <v>2971.2289999999998</v>
      </c>
      <c r="AE9" s="32">
        <v>2629.7429999999999</v>
      </c>
      <c r="AF9" s="32">
        <v>2403.7449999999999</v>
      </c>
      <c r="AG9" s="32">
        <v>2447.7860000000001</v>
      </c>
      <c r="AH9" s="32">
        <v>2573.6379999999999</v>
      </c>
      <c r="AI9" s="32">
        <v>3142.4929999999999</v>
      </c>
      <c r="AJ9" s="32">
        <v>3941.8229999999999</v>
      </c>
      <c r="AK9" s="32">
        <v>3896.9540000000002</v>
      </c>
      <c r="AL9" s="32">
        <v>3369.232</v>
      </c>
      <c r="AM9" s="32">
        <v>3251.9346172719797</v>
      </c>
      <c r="AN9" s="32">
        <v>3356.9430932866949</v>
      </c>
      <c r="AO9" s="32">
        <v>3480.9123843574771</v>
      </c>
      <c r="AP9" s="32">
        <v>3581.5057978030773</v>
      </c>
      <c r="AQ9" s="32">
        <v>3617.7703382313534</v>
      </c>
      <c r="AR9" s="32">
        <v>3628.1510427723715</v>
      </c>
      <c r="AS9" s="32">
        <v>3664.31462219478</v>
      </c>
      <c r="AT9" s="32">
        <v>3725.7227391107658</v>
      </c>
      <c r="AU9" s="32">
        <v>3791.3470090676542</v>
      </c>
      <c r="AV9" s="32">
        <v>3837.888721203989</v>
      </c>
    </row>
    <row r="10" spans="1:48" x14ac:dyDescent="0.25">
      <c r="A10" s="1"/>
      <c r="B10" s="63" t="s">
        <v>138</v>
      </c>
      <c r="C10" s="47"/>
      <c r="D10" s="32">
        <v>180.99199999999999</v>
      </c>
      <c r="E10" s="32">
        <v>178.20599999999999</v>
      </c>
      <c r="F10" s="32">
        <v>197.46700000000001</v>
      </c>
      <c r="G10" s="32">
        <v>183.012</v>
      </c>
      <c r="H10" s="32">
        <v>224.36</v>
      </c>
      <c r="I10" s="32">
        <v>206.60300000000001</v>
      </c>
      <c r="J10" s="32">
        <v>293.33</v>
      </c>
      <c r="K10" s="32">
        <v>235.18799999999999</v>
      </c>
      <c r="L10" s="32">
        <v>288.77499999999998</v>
      </c>
      <c r="M10" s="32">
        <v>280.40600000000001</v>
      </c>
      <c r="N10" s="32">
        <v>229.905</v>
      </c>
      <c r="O10" s="32">
        <v>251.72399999999999</v>
      </c>
      <c r="P10" s="32">
        <v>290.87599999999998</v>
      </c>
      <c r="Q10" s="32">
        <v>278.17099999999999</v>
      </c>
      <c r="R10" s="32">
        <v>338.15499999999997</v>
      </c>
      <c r="S10" s="32">
        <v>349.09199999999998</v>
      </c>
      <c r="T10" s="32">
        <v>330.84300000000002</v>
      </c>
      <c r="U10" s="32">
        <v>558.34299999999996</v>
      </c>
      <c r="V10" s="32">
        <v>605.36599999999999</v>
      </c>
      <c r="W10" s="32">
        <v>567.38599999999997</v>
      </c>
      <c r="X10" s="32">
        <v>565.85699999999997</v>
      </c>
      <c r="Y10" s="32">
        <v>457.08800000000002</v>
      </c>
      <c r="Z10" s="32">
        <v>623.76199999999994</v>
      </c>
      <c r="AA10" s="32">
        <v>656.01099999999997</v>
      </c>
      <c r="AB10" s="32">
        <v>534.02499999999998</v>
      </c>
      <c r="AC10" s="32">
        <v>602.50099999999998</v>
      </c>
      <c r="AD10" s="32">
        <v>702.30100000000004</v>
      </c>
      <c r="AE10" s="32">
        <v>652.39700000000005</v>
      </c>
      <c r="AF10" s="32">
        <v>567.16300000000001</v>
      </c>
      <c r="AG10" s="32">
        <v>508.46300000000002</v>
      </c>
      <c r="AH10" s="32">
        <v>656.78300000000002</v>
      </c>
      <c r="AI10" s="32">
        <v>698.49900000000002</v>
      </c>
      <c r="AJ10" s="32">
        <v>706.92399999999998</v>
      </c>
      <c r="AK10" s="32">
        <v>838.77700000000004</v>
      </c>
      <c r="AL10" s="32">
        <v>961.94600000000003</v>
      </c>
      <c r="AM10" s="32">
        <v>930.54461783048737</v>
      </c>
      <c r="AN10" s="32">
        <v>949.04803938080886</v>
      </c>
      <c r="AO10" s="32">
        <v>947.43573601038656</v>
      </c>
      <c r="AP10" s="32">
        <v>972.94557386920394</v>
      </c>
      <c r="AQ10" s="32">
        <v>997.26966037886552</v>
      </c>
      <c r="AR10" s="32">
        <v>1019.1749982990495</v>
      </c>
      <c r="AS10" s="32">
        <v>1042.4691485618384</v>
      </c>
      <c r="AT10" s="32">
        <v>1067.6563901219345</v>
      </c>
      <c r="AU10" s="32">
        <v>1092.2895729609156</v>
      </c>
      <c r="AV10" s="32">
        <v>1116.2795109971846</v>
      </c>
    </row>
    <row r="11" spans="1:48" x14ac:dyDescent="0.25">
      <c r="A11" s="1"/>
      <c r="B11" s="63" t="s">
        <v>139</v>
      </c>
      <c r="C11" s="47"/>
      <c r="D11" s="32">
        <v>173.65299999999988</v>
      </c>
      <c r="E11" s="32">
        <v>175.14400000000003</v>
      </c>
      <c r="F11" s="32">
        <v>191.5100000000003</v>
      </c>
      <c r="G11" s="32">
        <v>166.09999999999997</v>
      </c>
      <c r="H11" s="32">
        <v>218.29900000000004</v>
      </c>
      <c r="I11" s="32">
        <v>195.54799999999994</v>
      </c>
      <c r="J11" s="32">
        <v>216.6159999999997</v>
      </c>
      <c r="K11" s="32">
        <v>180.75699999999983</v>
      </c>
      <c r="L11" s="32">
        <v>212.21800000000019</v>
      </c>
      <c r="M11" s="32">
        <v>211.7709999999999</v>
      </c>
      <c r="N11" s="32">
        <v>210.14099999999993</v>
      </c>
      <c r="O11" s="32">
        <v>216.14900000000006</v>
      </c>
      <c r="P11" s="32">
        <v>214.27500000000009</v>
      </c>
      <c r="Q11" s="32">
        <v>256.23200000000037</v>
      </c>
      <c r="R11" s="32">
        <v>205.84599999999955</v>
      </c>
      <c r="S11" s="32">
        <v>238.31400000000008</v>
      </c>
      <c r="T11" s="32">
        <v>321.58299999999991</v>
      </c>
      <c r="U11" s="32">
        <v>277.57999999999981</v>
      </c>
      <c r="V11" s="32">
        <v>284.14699999999993</v>
      </c>
      <c r="W11" s="32">
        <v>276.01099999999997</v>
      </c>
      <c r="X11" s="32">
        <v>319.0809999999999</v>
      </c>
      <c r="Y11" s="32">
        <v>381.12299999999999</v>
      </c>
      <c r="Z11" s="32">
        <v>347.75099999999907</v>
      </c>
      <c r="AA11" s="32">
        <v>392.44600000000037</v>
      </c>
      <c r="AB11" s="32">
        <v>277.26200000000028</v>
      </c>
      <c r="AC11" s="32">
        <v>281.57600000000025</v>
      </c>
      <c r="AD11" s="32">
        <v>298.50300000000004</v>
      </c>
      <c r="AE11" s="32">
        <v>289.59000000000049</v>
      </c>
      <c r="AF11" s="32">
        <v>291.45199999999932</v>
      </c>
      <c r="AG11" s="32">
        <v>224.07899999999989</v>
      </c>
      <c r="AH11" s="32">
        <v>235.02499999999952</v>
      </c>
      <c r="AI11" s="32">
        <v>341.19099999999912</v>
      </c>
      <c r="AJ11" s="32">
        <v>464.84200000000101</v>
      </c>
      <c r="AK11" s="32">
        <v>572.59899999999971</v>
      </c>
      <c r="AL11" s="32">
        <v>615.80000000000007</v>
      </c>
      <c r="AM11" s="32">
        <v>585.62055362573165</v>
      </c>
      <c r="AN11" s="32">
        <v>581.06764045980935</v>
      </c>
      <c r="AO11" s="32">
        <v>566.22485320100191</v>
      </c>
      <c r="AP11" s="32">
        <v>571.49581550000164</v>
      </c>
      <c r="AQ11" s="32">
        <v>571.09166789459175</v>
      </c>
      <c r="AR11" s="32">
        <v>570.71496476813172</v>
      </c>
      <c r="AS11" s="32">
        <v>571.03972428751706</v>
      </c>
      <c r="AT11" s="32">
        <v>573.6060107011939</v>
      </c>
      <c r="AU11" s="32">
        <v>577.47634458185826</v>
      </c>
      <c r="AV11" s="32">
        <v>580.79364669955874</v>
      </c>
    </row>
    <row r="12" spans="1:48" x14ac:dyDescent="0.25">
      <c r="A12" s="1"/>
      <c r="B12" s="63" t="s">
        <v>140</v>
      </c>
      <c r="C12" s="47"/>
      <c r="D12" s="32">
        <v>2.3380000000000001</v>
      </c>
      <c r="E12" s="32">
        <v>2.4929999999999999</v>
      </c>
      <c r="F12" s="32">
        <v>2.649</v>
      </c>
      <c r="G12" s="32">
        <v>2.8039999999999998</v>
      </c>
      <c r="H12" s="32">
        <v>2.96</v>
      </c>
      <c r="I12" s="32">
        <v>3.1150000000000002</v>
      </c>
      <c r="J12" s="32">
        <v>3.2709999999999999</v>
      </c>
      <c r="K12" s="32">
        <v>3.427</v>
      </c>
      <c r="L12" s="32">
        <v>3.5819999999999999</v>
      </c>
      <c r="M12" s="32">
        <v>3.738</v>
      </c>
      <c r="N12" s="32">
        <v>3.8929999999999998</v>
      </c>
      <c r="O12" s="32">
        <v>3.4529999999999998</v>
      </c>
      <c r="P12" s="32">
        <v>3.899</v>
      </c>
      <c r="Q12" s="32">
        <v>2.6560000000000001</v>
      </c>
      <c r="R12" s="32">
        <v>2.2999999999999998</v>
      </c>
      <c r="S12" s="32">
        <v>0.85699999999999998</v>
      </c>
      <c r="T12" s="32">
        <v>1.222</v>
      </c>
      <c r="U12" s="32">
        <v>0.54500000000000004</v>
      </c>
      <c r="V12" s="32">
        <v>1.345</v>
      </c>
      <c r="W12" s="32">
        <v>1.581</v>
      </c>
      <c r="X12" s="32">
        <v>1.7969999999999999</v>
      </c>
      <c r="Y12" s="32">
        <v>1.083</v>
      </c>
      <c r="Z12" s="32">
        <v>0.70299999999999996</v>
      </c>
      <c r="AA12" s="32">
        <v>0.96299999999999997</v>
      </c>
      <c r="AB12" s="32">
        <v>0.86299999999999999</v>
      </c>
      <c r="AC12" s="32">
        <v>2.746</v>
      </c>
      <c r="AD12" s="32">
        <v>4.7300000000000004</v>
      </c>
      <c r="AE12" s="32">
        <v>3.6360000000000001</v>
      </c>
      <c r="AF12" s="32">
        <v>3.8029999999999999</v>
      </c>
      <c r="AG12" s="32">
        <v>5.2750000000000004</v>
      </c>
      <c r="AH12" s="32">
        <v>4.8929999999999998</v>
      </c>
      <c r="AI12" s="32">
        <v>12.762</v>
      </c>
      <c r="AJ12" s="32">
        <v>13.821999999999999</v>
      </c>
      <c r="AK12" s="32">
        <v>19.437000000000001</v>
      </c>
      <c r="AL12" s="32">
        <v>11.601000000000001</v>
      </c>
      <c r="AM12" s="32">
        <v>10.847249293166016</v>
      </c>
      <c r="AN12" s="32">
        <v>10.763466295770701</v>
      </c>
      <c r="AO12" s="32">
        <v>10.721500027132148</v>
      </c>
      <c r="AP12" s="32">
        <v>10.778361864532229</v>
      </c>
      <c r="AQ12" s="32">
        <v>10.667635464936268</v>
      </c>
      <c r="AR12" s="32">
        <v>10.5440577655082</v>
      </c>
      <c r="AS12" s="32">
        <v>10.478322285539786</v>
      </c>
      <c r="AT12" s="32">
        <v>10.465097254047631</v>
      </c>
      <c r="AU12" s="32">
        <v>10.46789472670115</v>
      </c>
      <c r="AV12" s="32">
        <v>10.437603974902988</v>
      </c>
    </row>
    <row r="13" spans="1:48" x14ac:dyDescent="0.25">
      <c r="A13" s="1"/>
      <c r="B13" s="63" t="s">
        <v>141</v>
      </c>
      <c r="C13" s="47"/>
      <c r="D13" s="32">
        <v>255.56899999999999</v>
      </c>
      <c r="E13" s="32">
        <v>-9.8209999999999997</v>
      </c>
      <c r="F13" s="32">
        <v>288.94400000000002</v>
      </c>
      <c r="G13" s="32">
        <v>-340.98599999999999</v>
      </c>
      <c r="H13" s="32">
        <v>225.12299999999999</v>
      </c>
      <c r="I13" s="32">
        <v>-132.05000000000001</v>
      </c>
      <c r="J13" s="32">
        <v>399.685</v>
      </c>
      <c r="K13" s="32">
        <v>-368.45100000000002</v>
      </c>
      <c r="L13" s="32">
        <v>324.02699999999999</v>
      </c>
      <c r="M13" s="32">
        <v>-98.909000000000006</v>
      </c>
      <c r="N13" s="32">
        <v>141.70500000000001</v>
      </c>
      <c r="O13" s="32">
        <v>6.5039999999999996</v>
      </c>
      <c r="P13" s="32">
        <v>-88.802000000000007</v>
      </c>
      <c r="Q13" s="32">
        <v>159.303</v>
      </c>
      <c r="R13" s="32">
        <v>-41.183</v>
      </c>
      <c r="S13" s="32">
        <v>173.33099999999999</v>
      </c>
      <c r="T13" s="32">
        <v>-260.892</v>
      </c>
      <c r="U13" s="32">
        <v>199.64500000000001</v>
      </c>
      <c r="V13" s="32">
        <v>702.33699999999999</v>
      </c>
      <c r="W13" s="32">
        <v>-390.03</v>
      </c>
      <c r="X13" s="32">
        <v>-195.393</v>
      </c>
      <c r="Y13" s="32">
        <v>-1147.576</v>
      </c>
      <c r="Z13" s="32">
        <v>1472.855</v>
      </c>
      <c r="AA13" s="32">
        <v>17.914999999999999</v>
      </c>
      <c r="AB13" s="32">
        <v>-263.49799999999999</v>
      </c>
      <c r="AC13" s="32">
        <v>421.399</v>
      </c>
      <c r="AD13" s="32">
        <v>-108.432</v>
      </c>
      <c r="AE13" s="32">
        <v>-497.57600000000002</v>
      </c>
      <c r="AF13" s="32">
        <v>232.41800000000001</v>
      </c>
      <c r="AG13" s="32">
        <v>-999.54899999999998</v>
      </c>
      <c r="AH13" s="32">
        <v>-522.19500000000005</v>
      </c>
      <c r="AI13" s="32">
        <v>-480.55399999999997</v>
      </c>
      <c r="AJ13" s="32">
        <v>1048.557</v>
      </c>
      <c r="AK13" s="32">
        <v>929.86699999999996</v>
      </c>
      <c r="AL13" s="32">
        <v>-117.20699999999999</v>
      </c>
      <c r="AM13" s="32">
        <v>212.19601516093431</v>
      </c>
      <c r="AN13" s="32">
        <v>-278.91766441190947</v>
      </c>
      <c r="AO13" s="32">
        <v>61.582534061992959</v>
      </c>
      <c r="AP13" s="32">
        <v>60.042598766315876</v>
      </c>
      <c r="AQ13" s="32">
        <v>50.326551976308636</v>
      </c>
      <c r="AR13" s="32">
        <v>56.020917354683732</v>
      </c>
      <c r="AS13" s="32">
        <v>50.681906442250352</v>
      </c>
      <c r="AT13" s="32">
        <v>52.627888107671083</v>
      </c>
      <c r="AU13" s="32">
        <v>52.36657620560932</v>
      </c>
      <c r="AV13" s="32">
        <v>53.114522741604048</v>
      </c>
    </row>
    <row r="14" spans="1:48" x14ac:dyDescent="0.25">
      <c r="A14" s="1"/>
      <c r="B14" s="63"/>
      <c r="C14" s="47"/>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row>
    <row r="15" spans="1:48" x14ac:dyDescent="0.25">
      <c r="A15" s="1"/>
      <c r="B15" s="62" t="s">
        <v>142</v>
      </c>
      <c r="C15" s="47"/>
      <c r="D15" s="32">
        <v>686.72400000000005</v>
      </c>
      <c r="E15" s="32">
        <v>672.64200000000005</v>
      </c>
      <c r="F15" s="32">
        <v>654.803</v>
      </c>
      <c r="G15" s="32">
        <v>714.48099999999999</v>
      </c>
      <c r="H15" s="32">
        <v>630.80999999999995</v>
      </c>
      <c r="I15" s="32">
        <v>579.58199999999999</v>
      </c>
      <c r="J15" s="32">
        <v>529.88199999999995</v>
      </c>
      <c r="K15" s="32">
        <v>548.35299999999995</v>
      </c>
      <c r="L15" s="32">
        <v>659.029</v>
      </c>
      <c r="M15" s="32">
        <v>644.47900000000004</v>
      </c>
      <c r="N15" s="32">
        <v>744.09100000000001</v>
      </c>
      <c r="O15" s="32">
        <v>779.04499999999996</v>
      </c>
      <c r="P15" s="32">
        <v>720.73199999999997</v>
      </c>
      <c r="Q15" s="32">
        <v>746.46100000000001</v>
      </c>
      <c r="R15" s="32">
        <v>894.55</v>
      </c>
      <c r="S15" s="32">
        <v>998.553</v>
      </c>
      <c r="T15" s="32">
        <v>1044.81</v>
      </c>
      <c r="U15" s="32">
        <v>934.12800000000004</v>
      </c>
      <c r="V15" s="32">
        <v>857.18100000000004</v>
      </c>
      <c r="W15" s="32">
        <v>760.04700000000003</v>
      </c>
      <c r="X15" s="32">
        <v>936.74</v>
      </c>
      <c r="Y15" s="32">
        <v>1116.0709999999999</v>
      </c>
      <c r="Z15" s="32">
        <v>1249.5250000000001</v>
      </c>
      <c r="AA15" s="32">
        <v>1220.106</v>
      </c>
      <c r="AB15" s="32">
        <v>1460.9259999999999</v>
      </c>
      <c r="AC15" s="32">
        <v>1447.212</v>
      </c>
      <c r="AD15" s="32">
        <v>1260.3989999999999</v>
      </c>
      <c r="AE15" s="32">
        <v>1303.164</v>
      </c>
      <c r="AF15" s="32">
        <v>1231.652</v>
      </c>
      <c r="AG15" s="32">
        <v>1258.7070000000001</v>
      </c>
      <c r="AH15" s="32">
        <v>1211.652</v>
      </c>
      <c r="AI15" s="32">
        <v>1263.9939999999999</v>
      </c>
      <c r="AJ15" s="32">
        <v>1395.6120000000001</v>
      </c>
      <c r="AK15" s="32">
        <v>1601.1780000000001</v>
      </c>
      <c r="AL15" s="32">
        <v>1737.6869999999999</v>
      </c>
      <c r="AM15" s="32">
        <v>2102.8175253499353</v>
      </c>
      <c r="AN15" s="32">
        <v>2265.0245690931338</v>
      </c>
      <c r="AO15" s="32">
        <v>2286.5696015150293</v>
      </c>
      <c r="AP15" s="32">
        <v>2208.1724242701475</v>
      </c>
      <c r="AQ15" s="32">
        <v>2172.3790881651066</v>
      </c>
      <c r="AR15" s="32">
        <v>2156.9938581150859</v>
      </c>
      <c r="AS15" s="32">
        <v>2132.6859473947834</v>
      </c>
      <c r="AT15" s="32">
        <v>2093.0201360991623</v>
      </c>
      <c r="AU15" s="32">
        <v>2034.9669797345912</v>
      </c>
      <c r="AV15" s="32">
        <v>1960.0970212826603</v>
      </c>
    </row>
    <row r="16" spans="1:48" x14ac:dyDescent="0.25">
      <c r="A16" s="1"/>
      <c r="B16" s="63" t="s">
        <v>143</v>
      </c>
      <c r="C16" s="47"/>
      <c r="D16" s="32">
        <v>643.803</v>
      </c>
      <c r="E16" s="32">
        <v>625.84699999999998</v>
      </c>
      <c r="F16" s="32">
        <v>650.00599999999997</v>
      </c>
      <c r="G16" s="32">
        <v>597.95100000000002</v>
      </c>
      <c r="H16" s="32">
        <v>619.88699999999994</v>
      </c>
      <c r="I16" s="32">
        <v>573.11099999999999</v>
      </c>
      <c r="J16" s="32">
        <v>543.55899999999997</v>
      </c>
      <c r="K16" s="32">
        <v>598.24199999999996</v>
      </c>
      <c r="L16" s="32">
        <v>588.12900000000002</v>
      </c>
      <c r="M16" s="32">
        <v>672.10199999999998</v>
      </c>
      <c r="N16" s="32">
        <v>661.25400000000002</v>
      </c>
      <c r="O16" s="32">
        <v>787.90599999999995</v>
      </c>
      <c r="P16" s="32">
        <v>797.52</v>
      </c>
      <c r="Q16" s="32">
        <v>859.36900000000003</v>
      </c>
      <c r="R16" s="32">
        <v>927.73</v>
      </c>
      <c r="S16" s="32">
        <v>983.25</v>
      </c>
      <c r="T16" s="32">
        <v>888.75599999999997</v>
      </c>
      <c r="U16" s="32">
        <v>972.27599999999995</v>
      </c>
      <c r="V16" s="32">
        <v>908.69399999999996</v>
      </c>
      <c r="W16" s="32">
        <v>796.45699999999999</v>
      </c>
      <c r="X16" s="32">
        <v>958.63699999999994</v>
      </c>
      <c r="Y16" s="32">
        <v>1126.403</v>
      </c>
      <c r="Z16" s="32">
        <v>1104.4590000000001</v>
      </c>
      <c r="AA16" s="32">
        <v>1279.93</v>
      </c>
      <c r="AB16" s="32">
        <v>1660.73</v>
      </c>
      <c r="AC16" s="32">
        <v>1312.605</v>
      </c>
      <c r="AD16" s="32">
        <v>1093.732</v>
      </c>
      <c r="AE16" s="32">
        <v>1242.6679999999999</v>
      </c>
      <c r="AF16" s="32">
        <v>1268.4760000000001</v>
      </c>
      <c r="AG16" s="32">
        <v>1189.06</v>
      </c>
      <c r="AH16" s="32">
        <v>1116.1420000000001</v>
      </c>
      <c r="AI16" s="32">
        <v>1384.819</v>
      </c>
      <c r="AJ16" s="32">
        <v>1563.4490000000001</v>
      </c>
      <c r="AK16" s="32">
        <v>1733.73</v>
      </c>
      <c r="AL16" s="32">
        <v>1691.91</v>
      </c>
      <c r="AM16" s="32">
        <v>2280.7956055355712</v>
      </c>
      <c r="AN16" s="32">
        <v>2295.7861952362905</v>
      </c>
      <c r="AO16" s="32">
        <v>2291.1721425208912</v>
      </c>
      <c r="AP16" s="32">
        <v>2180.0230807034636</v>
      </c>
      <c r="AQ16" s="32">
        <v>2130.1917365392005</v>
      </c>
      <c r="AR16" s="32">
        <v>2122.5972880786712</v>
      </c>
      <c r="AS16" s="32">
        <v>2109.0163926689315</v>
      </c>
      <c r="AT16" s="32">
        <v>2098.727164366157</v>
      </c>
      <c r="AU16" s="32">
        <v>2038.2134671232516</v>
      </c>
      <c r="AV16" s="32">
        <v>1963.9823189393319</v>
      </c>
    </row>
    <row r="17" spans="1:48" x14ac:dyDescent="0.25">
      <c r="A17" s="1"/>
      <c r="B17" s="63" t="s">
        <v>144</v>
      </c>
      <c r="C17" s="47"/>
      <c r="D17" s="32">
        <v>130.625</v>
      </c>
      <c r="E17" s="32">
        <v>114.69499999999999</v>
      </c>
      <c r="F17" s="32">
        <v>118.08</v>
      </c>
      <c r="G17" s="32">
        <v>107.4</v>
      </c>
      <c r="H17" s="32">
        <v>102.48</v>
      </c>
      <c r="I17" s="32">
        <v>96.524000000000001</v>
      </c>
      <c r="J17" s="32">
        <v>107.545</v>
      </c>
      <c r="K17" s="32">
        <v>86.304000000000002</v>
      </c>
      <c r="L17" s="32">
        <v>98.67</v>
      </c>
      <c r="M17" s="32">
        <v>89.231999999999999</v>
      </c>
      <c r="N17" s="32">
        <v>76.275000000000006</v>
      </c>
      <c r="O17" s="32">
        <v>89.744</v>
      </c>
      <c r="P17" s="32">
        <v>68.676000000000002</v>
      </c>
      <c r="Q17" s="32">
        <v>59.658000000000001</v>
      </c>
      <c r="R17" s="32">
        <v>74.001999999999995</v>
      </c>
      <c r="S17" s="32">
        <v>68.55</v>
      </c>
      <c r="T17" s="32">
        <v>57.375</v>
      </c>
      <c r="U17" s="32">
        <v>80.105000000000004</v>
      </c>
      <c r="V17" s="32">
        <v>75.295000000000002</v>
      </c>
      <c r="W17" s="32">
        <v>49.01</v>
      </c>
      <c r="X17" s="32">
        <v>59.466000000000001</v>
      </c>
      <c r="Y17" s="32">
        <v>67.2</v>
      </c>
      <c r="Z17" s="32">
        <v>64.260000000000005</v>
      </c>
      <c r="AA17" s="32">
        <v>66.465999999999994</v>
      </c>
      <c r="AB17" s="32">
        <v>75.048000000000002</v>
      </c>
      <c r="AC17" s="32">
        <v>55.917000000000002</v>
      </c>
      <c r="AD17" s="32">
        <v>54.917999999999999</v>
      </c>
      <c r="AE17" s="32">
        <v>59.84</v>
      </c>
      <c r="AF17" s="32">
        <v>53.622</v>
      </c>
      <c r="AG17" s="32">
        <v>62.594999999999999</v>
      </c>
      <c r="AH17" s="32">
        <v>64.277000000000001</v>
      </c>
      <c r="AI17" s="32">
        <v>63.69</v>
      </c>
      <c r="AJ17" s="32">
        <v>80.384</v>
      </c>
      <c r="AK17" s="32">
        <v>51.603999999999999</v>
      </c>
      <c r="AL17" s="32">
        <v>51.968000000000004</v>
      </c>
      <c r="AM17" s="32">
        <v>59.991582847486242</v>
      </c>
      <c r="AN17" s="32">
        <v>62.260354010445944</v>
      </c>
      <c r="AO17" s="32">
        <v>61.31146501592184</v>
      </c>
      <c r="AP17" s="32">
        <v>61.284764819245225</v>
      </c>
      <c r="AQ17" s="32">
        <v>63.152085916619235</v>
      </c>
      <c r="AR17" s="32">
        <v>65.7354793679593</v>
      </c>
      <c r="AS17" s="32">
        <v>67.98597412649309</v>
      </c>
      <c r="AT17" s="32">
        <v>70.422408562895868</v>
      </c>
      <c r="AU17" s="32">
        <v>72.977219767076008</v>
      </c>
      <c r="AV17" s="32">
        <v>75.455664745338083</v>
      </c>
    </row>
    <row r="18" spans="1:48" x14ac:dyDescent="0.25">
      <c r="A18" s="1"/>
      <c r="B18" s="63" t="s">
        <v>145</v>
      </c>
      <c r="C18" s="47"/>
      <c r="D18" s="32">
        <v>482.17099999999999</v>
      </c>
      <c r="E18" s="32">
        <v>476.1</v>
      </c>
      <c r="F18" s="32">
        <v>493.21899999999999</v>
      </c>
      <c r="G18" s="32">
        <v>453.20600000000002</v>
      </c>
      <c r="H18" s="32">
        <v>471.37099999999998</v>
      </c>
      <c r="I18" s="32">
        <v>417.05700000000002</v>
      </c>
      <c r="J18" s="32">
        <v>365.767</v>
      </c>
      <c r="K18" s="32">
        <v>444.625</v>
      </c>
      <c r="L18" s="32">
        <v>428.27600000000001</v>
      </c>
      <c r="M18" s="32">
        <v>528.88699999999994</v>
      </c>
      <c r="N18" s="32">
        <v>521.81700000000001</v>
      </c>
      <c r="O18" s="32">
        <v>639.16300000000001</v>
      </c>
      <c r="P18" s="32">
        <v>652.45299999999997</v>
      </c>
      <c r="Q18" s="32">
        <v>727.16099999999994</v>
      </c>
      <c r="R18" s="32">
        <v>788.28499999999997</v>
      </c>
      <c r="S18" s="32">
        <v>853.95100000000002</v>
      </c>
      <c r="T18" s="32">
        <v>767.71900000000005</v>
      </c>
      <c r="U18" s="32">
        <v>821.67200000000003</v>
      </c>
      <c r="V18" s="32">
        <v>741.14</v>
      </c>
      <c r="W18" s="32">
        <v>652.94500000000005</v>
      </c>
      <c r="X18" s="32">
        <v>784.90599999999995</v>
      </c>
      <c r="Y18" s="32">
        <v>959.18799999999999</v>
      </c>
      <c r="Z18" s="32">
        <v>929.52300000000002</v>
      </c>
      <c r="AA18" s="32">
        <v>1101.664</v>
      </c>
      <c r="AB18" s="32">
        <v>1452.537</v>
      </c>
      <c r="AC18" s="32">
        <v>1133.229</v>
      </c>
      <c r="AD18" s="32">
        <v>926.55</v>
      </c>
      <c r="AE18" s="32">
        <v>1075.4100000000001</v>
      </c>
      <c r="AF18" s="32">
        <v>1090.8320000000001</v>
      </c>
      <c r="AG18" s="32">
        <v>1034.7829999999999</v>
      </c>
      <c r="AH18" s="32">
        <v>943.88</v>
      </c>
      <c r="AI18" s="32">
        <v>1211.9369999999999</v>
      </c>
      <c r="AJ18" s="32">
        <v>1329.9079999999999</v>
      </c>
      <c r="AK18" s="32">
        <v>1540.7080000000001</v>
      </c>
      <c r="AL18" s="32">
        <v>1494.489</v>
      </c>
      <c r="AM18" s="32">
        <v>2062.0219145651272</v>
      </c>
      <c r="AN18" s="32">
        <v>2042.8520426762007</v>
      </c>
      <c r="AO18" s="32">
        <v>2046.4852655366847</v>
      </c>
      <c r="AP18" s="32">
        <v>1933.1409767089631</v>
      </c>
      <c r="AQ18" s="32">
        <v>1892.5211584934725</v>
      </c>
      <c r="AR18" s="32">
        <v>1886.7823169862479</v>
      </c>
      <c r="AS18" s="32">
        <v>1872.3192206807853</v>
      </c>
      <c r="AT18" s="32">
        <v>1861.3953468257935</v>
      </c>
      <c r="AU18" s="32">
        <v>1799.6689271773243</v>
      </c>
      <c r="AV18" s="32">
        <v>1728.902894286734</v>
      </c>
    </row>
    <row r="19" spans="1:48" x14ac:dyDescent="0.25">
      <c r="A19" s="1"/>
      <c r="B19" s="63" t="s">
        <v>146</v>
      </c>
      <c r="C19" s="47"/>
      <c r="D19" s="32">
        <v>19.057000000000006</v>
      </c>
      <c r="E19" s="32">
        <v>22.941999999999965</v>
      </c>
      <c r="F19" s="32">
        <v>27.75399999999998</v>
      </c>
      <c r="G19" s="32">
        <v>26.54</v>
      </c>
      <c r="H19" s="32">
        <v>34.319999999999958</v>
      </c>
      <c r="I19" s="32">
        <v>43.779999999999973</v>
      </c>
      <c r="J19" s="32">
        <v>45.194999999999972</v>
      </c>
      <c r="K19" s="32">
        <v>42.009999999999962</v>
      </c>
      <c r="L19" s="32">
        <v>43.904000000000011</v>
      </c>
      <c r="M19" s="32">
        <v>36.16700000000003</v>
      </c>
      <c r="N19" s="32">
        <v>44.404000000000011</v>
      </c>
      <c r="O19" s="32">
        <v>41.399999999999935</v>
      </c>
      <c r="P19" s="32">
        <v>57.557000000000002</v>
      </c>
      <c r="Q19" s="32">
        <v>57.308000000000078</v>
      </c>
      <c r="R19" s="32">
        <v>51.470000000000056</v>
      </c>
      <c r="S19" s="32">
        <v>48.010999999999981</v>
      </c>
      <c r="T19" s="32">
        <v>45.048999999999921</v>
      </c>
      <c r="U19" s="32">
        <v>46.751999999999924</v>
      </c>
      <c r="V19" s="32">
        <v>77.57099999999997</v>
      </c>
      <c r="W19" s="32">
        <v>82.94199999999995</v>
      </c>
      <c r="X19" s="32">
        <v>100.95199999999998</v>
      </c>
      <c r="Y19" s="32">
        <v>85.03900000000003</v>
      </c>
      <c r="Z19" s="32">
        <v>94.221000000000032</v>
      </c>
      <c r="AA19" s="32">
        <v>96.849000000000075</v>
      </c>
      <c r="AB19" s="32">
        <v>112.63399999999999</v>
      </c>
      <c r="AC19" s="32">
        <v>93.196999999999974</v>
      </c>
      <c r="AD19" s="32">
        <v>97.985000000000014</v>
      </c>
      <c r="AE19" s="32">
        <v>92.515999999999806</v>
      </c>
      <c r="AF19" s="32">
        <v>102.06100000000001</v>
      </c>
      <c r="AG19" s="32">
        <v>76.741000000000042</v>
      </c>
      <c r="AH19" s="32">
        <v>89.738000000000056</v>
      </c>
      <c r="AI19" s="32">
        <v>92.353000000000065</v>
      </c>
      <c r="AJ19" s="32">
        <v>111.60200000000015</v>
      </c>
      <c r="AK19" s="32">
        <v>101.97899999999996</v>
      </c>
      <c r="AL19" s="32">
        <v>101.18800000000003</v>
      </c>
      <c r="AM19" s="32">
        <v>101.82953663088617</v>
      </c>
      <c r="AN19" s="32">
        <v>150.42863202940009</v>
      </c>
      <c r="AO19" s="32">
        <v>148.28268505338715</v>
      </c>
      <c r="AP19" s="32">
        <v>148.75739862759002</v>
      </c>
      <c r="AQ19" s="32">
        <v>138.66963813234153</v>
      </c>
      <c r="AR19" s="32">
        <v>135.01643836972218</v>
      </c>
      <c r="AS19" s="32">
        <v>134.4402185299256</v>
      </c>
      <c r="AT19" s="32">
        <v>133.12152273333183</v>
      </c>
      <c r="AU19" s="32">
        <v>132.12704455510379</v>
      </c>
      <c r="AV19" s="32">
        <v>126.64061676691605</v>
      </c>
    </row>
    <row r="20" spans="1:48" x14ac:dyDescent="0.25">
      <c r="A20" s="1"/>
      <c r="B20" s="63" t="s">
        <v>147</v>
      </c>
      <c r="C20" s="47"/>
      <c r="D20" s="32">
        <v>11.95</v>
      </c>
      <c r="E20" s="32">
        <v>12.11</v>
      </c>
      <c r="F20" s="32">
        <v>10.952999999999999</v>
      </c>
      <c r="G20" s="32">
        <v>10.805</v>
      </c>
      <c r="H20" s="32">
        <v>11.715999999999999</v>
      </c>
      <c r="I20" s="32">
        <v>15.75</v>
      </c>
      <c r="J20" s="32">
        <v>25.052</v>
      </c>
      <c r="K20" s="32">
        <v>25.303000000000001</v>
      </c>
      <c r="L20" s="32">
        <v>17.279</v>
      </c>
      <c r="M20" s="32">
        <v>17.815999999999999</v>
      </c>
      <c r="N20" s="32">
        <v>18.757999999999999</v>
      </c>
      <c r="O20" s="32">
        <v>17.599</v>
      </c>
      <c r="P20" s="32">
        <v>18.834</v>
      </c>
      <c r="Q20" s="32">
        <v>15.242000000000001</v>
      </c>
      <c r="R20" s="32">
        <v>13.973000000000001</v>
      </c>
      <c r="S20" s="32">
        <v>12.738</v>
      </c>
      <c r="T20" s="32">
        <v>18.613</v>
      </c>
      <c r="U20" s="32">
        <v>23.747</v>
      </c>
      <c r="V20" s="32">
        <v>14.688000000000001</v>
      </c>
      <c r="W20" s="32">
        <v>11.56</v>
      </c>
      <c r="X20" s="32">
        <v>13.313000000000001</v>
      </c>
      <c r="Y20" s="32">
        <v>14.976000000000001</v>
      </c>
      <c r="Z20" s="32">
        <v>16.454999999999998</v>
      </c>
      <c r="AA20" s="32">
        <v>14.951000000000001</v>
      </c>
      <c r="AB20" s="32">
        <v>20.510999999999999</v>
      </c>
      <c r="AC20" s="32">
        <v>30.262</v>
      </c>
      <c r="AD20" s="32">
        <v>14.279</v>
      </c>
      <c r="AE20" s="32">
        <v>14.901999999999999</v>
      </c>
      <c r="AF20" s="32">
        <v>21.960999999999999</v>
      </c>
      <c r="AG20" s="32">
        <v>14.941000000000001</v>
      </c>
      <c r="AH20" s="32">
        <v>18.247</v>
      </c>
      <c r="AI20" s="32">
        <v>16.838999999999999</v>
      </c>
      <c r="AJ20" s="32">
        <v>41.555</v>
      </c>
      <c r="AK20" s="32">
        <v>39.439</v>
      </c>
      <c r="AL20" s="32">
        <v>44.265000000000001</v>
      </c>
      <c r="AM20" s="32">
        <v>56.952571492071655</v>
      </c>
      <c r="AN20" s="32">
        <v>40.245166520243821</v>
      </c>
      <c r="AO20" s="32">
        <v>35.092726914897774</v>
      </c>
      <c r="AP20" s="32">
        <v>36.839940547665179</v>
      </c>
      <c r="AQ20" s="32">
        <v>35.848853996767581</v>
      </c>
      <c r="AR20" s="32">
        <v>35.063053354742067</v>
      </c>
      <c r="AS20" s="32">
        <v>34.270979331727631</v>
      </c>
      <c r="AT20" s="32">
        <v>33.787886244135912</v>
      </c>
      <c r="AU20" s="32">
        <v>33.440275623747439</v>
      </c>
      <c r="AV20" s="32">
        <v>32.983143140343728</v>
      </c>
    </row>
    <row r="21" spans="1:48" x14ac:dyDescent="0.25">
      <c r="A21" s="1"/>
      <c r="B21" s="63" t="s">
        <v>140</v>
      </c>
      <c r="C21" s="47"/>
      <c r="D21" s="32">
        <v>7.1349999999999998</v>
      </c>
      <c r="E21" s="32">
        <v>6.56</v>
      </c>
      <c r="F21" s="32">
        <v>5.984</v>
      </c>
      <c r="G21" s="32">
        <v>5.4080000000000004</v>
      </c>
      <c r="H21" s="32">
        <v>4.8319999999999999</v>
      </c>
      <c r="I21" s="32">
        <v>4.2569999999999997</v>
      </c>
      <c r="J21" s="32">
        <v>3.681</v>
      </c>
      <c r="K21" s="32">
        <v>3.105</v>
      </c>
      <c r="L21" s="32">
        <v>2.5299999999999998</v>
      </c>
      <c r="M21" s="32">
        <v>1.954</v>
      </c>
      <c r="N21" s="32">
        <v>1.3779999999999999</v>
      </c>
      <c r="O21" s="32">
        <v>1.2969999999999999</v>
      </c>
      <c r="P21" s="32">
        <v>1.4359999999999999</v>
      </c>
      <c r="Q21" s="32">
        <v>2.4529999999999998</v>
      </c>
      <c r="R21" s="32">
        <v>4.2370000000000001</v>
      </c>
      <c r="S21" s="32">
        <v>5.1539999999999999</v>
      </c>
      <c r="T21" s="32">
        <v>5.7320000000000002</v>
      </c>
      <c r="U21" s="32">
        <v>4.7640000000000002</v>
      </c>
      <c r="V21" s="32">
        <v>3.0680000000000001</v>
      </c>
      <c r="W21" s="32">
        <v>2.5630000000000002</v>
      </c>
      <c r="X21" s="32">
        <v>3.0640000000000001</v>
      </c>
      <c r="Y21" s="32">
        <v>3.03</v>
      </c>
      <c r="Z21" s="32">
        <v>2.8679999999999999</v>
      </c>
      <c r="AA21" s="32">
        <v>2.4060000000000001</v>
      </c>
      <c r="AB21" s="32">
        <v>3.339</v>
      </c>
      <c r="AC21" s="32">
        <v>2.8889999999999998</v>
      </c>
      <c r="AD21" s="32">
        <v>3.8439999999999999</v>
      </c>
      <c r="AE21" s="32">
        <v>4.2</v>
      </c>
      <c r="AF21" s="32">
        <v>3.58</v>
      </c>
      <c r="AG21" s="32">
        <v>2.665</v>
      </c>
      <c r="AH21" s="32">
        <v>2.1659999999999999</v>
      </c>
      <c r="AI21" s="32">
        <v>2.996</v>
      </c>
      <c r="AJ21" s="32">
        <v>2.6720000000000002</v>
      </c>
      <c r="AK21" s="32">
        <v>4.0679999999999996</v>
      </c>
      <c r="AL21" s="32">
        <v>3.7330000000000001</v>
      </c>
      <c r="AM21" s="32">
        <v>4.766085262546679</v>
      </c>
      <c r="AN21" s="32">
        <v>4.5781683059342937</v>
      </c>
      <c r="AO21" s="32">
        <v>4.3954136302478952</v>
      </c>
      <c r="AP21" s="32">
        <v>4.0859870091870718</v>
      </c>
      <c r="AQ21" s="32">
        <v>3.9343109681492767</v>
      </c>
      <c r="AR21" s="32">
        <v>3.8764675726385911</v>
      </c>
      <c r="AS21" s="32">
        <v>3.8215719080397892</v>
      </c>
      <c r="AT21" s="32">
        <v>3.7825820458932946</v>
      </c>
      <c r="AU21" s="32">
        <v>3.6790534229269811</v>
      </c>
      <c r="AV21" s="32">
        <v>3.5762906027377199</v>
      </c>
    </row>
    <row r="22" spans="1:48" x14ac:dyDescent="0.25">
      <c r="A22" s="1"/>
      <c r="B22" s="63" t="s">
        <v>141</v>
      </c>
      <c r="C22" s="47"/>
      <c r="D22" s="32">
        <v>35.786000000000001</v>
      </c>
      <c r="E22" s="32">
        <v>40.234999999999999</v>
      </c>
      <c r="F22" s="32">
        <v>-1.1870000000000001</v>
      </c>
      <c r="G22" s="32">
        <v>111.122</v>
      </c>
      <c r="H22" s="32">
        <v>6.0910000000000002</v>
      </c>
      <c r="I22" s="32">
        <v>2.214</v>
      </c>
      <c r="J22" s="32">
        <v>-17.358000000000001</v>
      </c>
      <c r="K22" s="32">
        <v>-52.994</v>
      </c>
      <c r="L22" s="32">
        <v>68.37</v>
      </c>
      <c r="M22" s="32">
        <v>-29.577000000000002</v>
      </c>
      <c r="N22" s="32">
        <v>81.459000000000003</v>
      </c>
      <c r="O22" s="32">
        <v>-10.157999999999999</v>
      </c>
      <c r="P22" s="32">
        <v>-78.224000000000004</v>
      </c>
      <c r="Q22" s="32">
        <v>-115.361</v>
      </c>
      <c r="R22" s="32">
        <v>-37.417000000000002</v>
      </c>
      <c r="S22" s="32">
        <v>10.148999999999999</v>
      </c>
      <c r="T22" s="32">
        <v>150.322</v>
      </c>
      <c r="U22" s="32">
        <v>-42.911999999999999</v>
      </c>
      <c r="V22" s="32">
        <v>-54.581000000000003</v>
      </c>
      <c r="W22" s="32">
        <v>-38.972999999999999</v>
      </c>
      <c r="X22" s="32">
        <v>-24.960999999999999</v>
      </c>
      <c r="Y22" s="32">
        <v>-13.362</v>
      </c>
      <c r="Z22" s="32">
        <v>142.19900000000001</v>
      </c>
      <c r="AA22" s="32">
        <v>-62.231000000000002</v>
      </c>
      <c r="AB22" s="32">
        <v>-203.143</v>
      </c>
      <c r="AC22" s="32">
        <v>131.71799999999999</v>
      </c>
      <c r="AD22" s="32">
        <v>162.822</v>
      </c>
      <c r="AE22" s="32">
        <v>56.295999999999999</v>
      </c>
      <c r="AF22" s="32">
        <v>-40.405000000000001</v>
      </c>
      <c r="AG22" s="32">
        <v>66.981999999999999</v>
      </c>
      <c r="AH22" s="32">
        <v>93.343999999999994</v>
      </c>
      <c r="AI22" s="32">
        <v>-123.821</v>
      </c>
      <c r="AJ22" s="32">
        <v>-170.50899999999999</v>
      </c>
      <c r="AK22" s="32">
        <v>-136.62</v>
      </c>
      <c r="AL22" s="32">
        <v>42.043999999999997</v>
      </c>
      <c r="AM22" s="32">
        <v>-182.74416544818271</v>
      </c>
      <c r="AN22" s="32">
        <v>-35.339794449091045</v>
      </c>
      <c r="AO22" s="32">
        <v>-8.9979546361095188</v>
      </c>
      <c r="AP22" s="32">
        <v>24.06335655749654</v>
      </c>
      <c r="AQ22" s="32">
        <v>38.25304065775665</v>
      </c>
      <c r="AR22" s="32">
        <v>30.520102463776411</v>
      </c>
      <c r="AS22" s="32">
        <v>19.847982817811729</v>
      </c>
      <c r="AT22" s="32">
        <v>-9.4896103128882814</v>
      </c>
      <c r="AU22" s="32">
        <v>-6.925540811587215</v>
      </c>
      <c r="AV22" s="32">
        <v>-7.4615882594094689</v>
      </c>
    </row>
    <row r="23" spans="1:48" x14ac:dyDescent="0.25">
      <c r="A23" s="1"/>
      <c r="B23" s="63"/>
      <c r="C23" s="47"/>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row>
    <row r="24" spans="1:48" x14ac:dyDescent="0.25">
      <c r="A24" s="1"/>
      <c r="B24" s="62" t="s">
        <v>148</v>
      </c>
      <c r="C24" s="47"/>
      <c r="D24" s="32">
        <v>219.29400000000001</v>
      </c>
      <c r="E24" s="32">
        <v>183.2</v>
      </c>
      <c r="F24" s="32">
        <v>193.65799999999999</v>
      </c>
      <c r="G24" s="32">
        <v>235.334</v>
      </c>
      <c r="H24" s="32">
        <v>240.63</v>
      </c>
      <c r="I24" s="32">
        <v>276.54899999999998</v>
      </c>
      <c r="J24" s="32">
        <v>312.74400000000003</v>
      </c>
      <c r="K24" s="32">
        <v>298.92099999999999</v>
      </c>
      <c r="L24" s="32">
        <v>343.33699999999999</v>
      </c>
      <c r="M24" s="32">
        <v>370.35700000000003</v>
      </c>
      <c r="N24" s="32">
        <v>404.42899999999997</v>
      </c>
      <c r="O24" s="32">
        <v>388.041</v>
      </c>
      <c r="P24" s="32">
        <v>394.62200000000001</v>
      </c>
      <c r="Q24" s="32">
        <v>404.92200000000003</v>
      </c>
      <c r="R24" s="32">
        <v>464.97</v>
      </c>
      <c r="S24" s="32">
        <v>409.56700000000001</v>
      </c>
      <c r="T24" s="32">
        <v>562.96699999999998</v>
      </c>
      <c r="U24" s="32">
        <v>665.69600000000003</v>
      </c>
      <c r="V24" s="32">
        <v>1163.9110000000001</v>
      </c>
      <c r="W24" s="32">
        <v>1008.936</v>
      </c>
      <c r="X24" s="32">
        <v>983.59900000000005</v>
      </c>
      <c r="Y24" s="32">
        <v>2261.8380000000002</v>
      </c>
      <c r="Z24" s="32">
        <v>1213.5029999999999</v>
      </c>
      <c r="AA24" s="32">
        <v>1896.472</v>
      </c>
      <c r="AB24" s="32">
        <v>1743.816</v>
      </c>
      <c r="AC24" s="32">
        <v>1513.9069999999999</v>
      </c>
      <c r="AD24" s="32">
        <v>1274.056</v>
      </c>
      <c r="AE24" s="32">
        <v>1621.7429999999999</v>
      </c>
      <c r="AF24" s="32">
        <v>1405.5329999999999</v>
      </c>
      <c r="AG24" s="32">
        <v>1879.1489999999999</v>
      </c>
      <c r="AH24" s="32">
        <v>2307.143</v>
      </c>
      <c r="AI24" s="32">
        <v>2518.0050000000001</v>
      </c>
      <c r="AJ24" s="32">
        <v>2587.4929999999999</v>
      </c>
      <c r="AK24" s="32">
        <v>2081.6790000000001</v>
      </c>
      <c r="AL24" s="32">
        <v>1943.99</v>
      </c>
      <c r="AM24" s="32">
        <v>1638.9572487853879</v>
      </c>
      <c r="AN24" s="32">
        <v>1875.9359909594878</v>
      </c>
      <c r="AO24" s="32">
        <v>1916.154029624126</v>
      </c>
      <c r="AP24" s="32">
        <v>1936.6970685321546</v>
      </c>
      <c r="AQ24" s="32">
        <v>1929.1026853713417</v>
      </c>
      <c r="AR24" s="32">
        <v>1944.7017012433157</v>
      </c>
      <c r="AS24" s="32">
        <v>1976.9578948711242</v>
      </c>
      <c r="AT24" s="32">
        <v>2015.8124732523108</v>
      </c>
      <c r="AU24" s="32">
        <v>2041.9916156221807</v>
      </c>
      <c r="AV24" s="32">
        <v>2048.1081346021174</v>
      </c>
    </row>
    <row r="25" spans="1:48" x14ac:dyDescent="0.25">
      <c r="A25" s="1"/>
      <c r="B25" s="64" t="s">
        <v>149</v>
      </c>
      <c r="C25" s="47"/>
      <c r="D25" s="35">
        <v>0</v>
      </c>
      <c r="E25" s="35">
        <v>0</v>
      </c>
      <c r="F25" s="35">
        <v>0</v>
      </c>
      <c r="G25" s="35">
        <v>0</v>
      </c>
      <c r="H25" s="35">
        <v>0</v>
      </c>
      <c r="I25" s="35">
        <v>0</v>
      </c>
      <c r="J25" s="35">
        <v>0</v>
      </c>
      <c r="K25" s="35">
        <v>0</v>
      </c>
      <c r="L25" s="35">
        <v>0</v>
      </c>
      <c r="M25" s="35">
        <v>0</v>
      </c>
      <c r="N25" s="35">
        <v>0</v>
      </c>
      <c r="O25" s="35">
        <v>0</v>
      </c>
      <c r="P25" s="35">
        <v>0</v>
      </c>
      <c r="Q25" s="35">
        <v>0</v>
      </c>
      <c r="R25" s="35">
        <v>0</v>
      </c>
      <c r="S25" s="35">
        <v>0</v>
      </c>
      <c r="T25" s="35">
        <v>0</v>
      </c>
      <c r="U25" s="35">
        <v>0</v>
      </c>
      <c r="V25" s="35">
        <v>0.41099999999999998</v>
      </c>
      <c r="W25" s="35">
        <v>0.41799999999999998</v>
      </c>
      <c r="X25" s="35">
        <v>2.3E-2</v>
      </c>
      <c r="Y25" s="35">
        <v>8.9999999999999993E-3</v>
      </c>
      <c r="Z25" s="35">
        <v>4.0000000000000001E-3</v>
      </c>
      <c r="AA25" s="35">
        <v>0.10100000000000001</v>
      </c>
      <c r="AB25" s="35">
        <v>0</v>
      </c>
      <c r="AC25" s="35">
        <v>0.23799999999999999</v>
      </c>
      <c r="AD25" s="35">
        <v>0.17699999999999999</v>
      </c>
      <c r="AE25" s="35">
        <v>4.8000000000000001E-2</v>
      </c>
      <c r="AF25" s="35">
        <v>1.6E-2</v>
      </c>
      <c r="AG25" s="35">
        <v>0.04</v>
      </c>
      <c r="AH25" s="35">
        <v>3.4000000000000002E-2</v>
      </c>
      <c r="AI25" s="35">
        <v>2.8000000000000001E-2</v>
      </c>
      <c r="AJ25" s="35">
        <v>1.2E-2</v>
      </c>
      <c r="AK25" s="35">
        <v>2.1000000000000001E-2</v>
      </c>
      <c r="AL25" s="35">
        <v>0.129</v>
      </c>
      <c r="AM25" s="35">
        <v>9.6750000000000003E-2</v>
      </c>
      <c r="AN25" s="35">
        <v>7.2562500000000002E-2</v>
      </c>
      <c r="AO25" s="35">
        <v>5.4421875000000001E-2</v>
      </c>
      <c r="AP25" s="35">
        <v>4.0816406249999999E-2</v>
      </c>
      <c r="AQ25" s="35">
        <v>3.0612304687500001E-2</v>
      </c>
      <c r="AR25" s="35">
        <v>2.2959228515624999E-2</v>
      </c>
      <c r="AS25" s="35">
        <v>1.7219421386718749E-2</v>
      </c>
      <c r="AT25" s="35">
        <v>1.2914566040039061E-2</v>
      </c>
      <c r="AU25" s="35">
        <v>9.6859245300292968E-3</v>
      </c>
      <c r="AV25" s="35">
        <v>7.2644433975219726E-3</v>
      </c>
    </row>
    <row r="26" spans="1:48" x14ac:dyDescent="0.25">
      <c r="A26" s="1"/>
      <c r="B26" s="64" t="s">
        <v>150</v>
      </c>
      <c r="C26" s="47"/>
      <c r="D26" s="32">
        <v>0</v>
      </c>
      <c r="E26" s="32">
        <v>0</v>
      </c>
      <c r="F26" s="32">
        <v>0</v>
      </c>
      <c r="G26" s="32">
        <v>0</v>
      </c>
      <c r="H26" s="32">
        <v>0</v>
      </c>
      <c r="I26" s="32">
        <v>0</v>
      </c>
      <c r="J26" s="32">
        <v>0</v>
      </c>
      <c r="K26" s="32">
        <v>0</v>
      </c>
      <c r="L26" s="32">
        <v>0</v>
      </c>
      <c r="M26" s="32">
        <v>0</v>
      </c>
      <c r="N26" s="32">
        <v>0</v>
      </c>
      <c r="O26" s="32">
        <v>0</v>
      </c>
      <c r="P26" s="32">
        <v>0</v>
      </c>
      <c r="Q26" s="32">
        <v>0</v>
      </c>
      <c r="R26" s="32">
        <v>0</v>
      </c>
      <c r="S26" s="32">
        <v>0</v>
      </c>
      <c r="T26" s="32">
        <v>0</v>
      </c>
      <c r="U26" s="32">
        <v>0</v>
      </c>
      <c r="V26" s="32">
        <v>225.887</v>
      </c>
      <c r="W26" s="32">
        <v>206.26499999999999</v>
      </c>
      <c r="X26" s="32">
        <v>254.09800000000001</v>
      </c>
      <c r="Y26" s="32">
        <v>280.27100000000002</v>
      </c>
      <c r="Z26" s="32">
        <v>325.18200000000002</v>
      </c>
      <c r="AA26" s="32">
        <v>324.74900000000002</v>
      </c>
      <c r="AB26" s="32">
        <v>212.792</v>
      </c>
      <c r="AC26" s="32">
        <v>303.69600000000003</v>
      </c>
      <c r="AD26" s="32">
        <v>364.05</v>
      </c>
      <c r="AE26" s="32">
        <v>241.399</v>
      </c>
      <c r="AF26" s="32">
        <v>344.20699999999999</v>
      </c>
      <c r="AG26" s="32">
        <v>313.47399999999999</v>
      </c>
      <c r="AH26" s="32">
        <v>325.34800000000001</v>
      </c>
      <c r="AI26" s="32">
        <v>332.76499999999999</v>
      </c>
      <c r="AJ26" s="32">
        <v>391.95600000000002</v>
      </c>
      <c r="AK26" s="32">
        <v>415.83600000000001</v>
      </c>
      <c r="AL26" s="32">
        <v>406.24599999999998</v>
      </c>
      <c r="AM26" s="32">
        <v>466.24599999999998</v>
      </c>
      <c r="AN26" s="32">
        <v>516.24599999999998</v>
      </c>
      <c r="AO26" s="32">
        <v>509.55386217378862</v>
      </c>
      <c r="AP26" s="32">
        <v>502.70389636358016</v>
      </c>
      <c r="AQ26" s="32">
        <v>509.96311710996326</v>
      </c>
      <c r="AR26" s="32">
        <v>512.80038360744004</v>
      </c>
      <c r="AS26" s="32">
        <v>516.46632417171202</v>
      </c>
      <c r="AT26" s="32">
        <v>520.4307696834511</v>
      </c>
      <c r="AU26" s="32">
        <v>523.1661212291998</v>
      </c>
      <c r="AV26" s="32">
        <v>525.47959501987646</v>
      </c>
    </row>
    <row r="27" spans="1:48" x14ac:dyDescent="0.25">
      <c r="A27" s="1"/>
      <c r="B27" s="64" t="s">
        <v>151</v>
      </c>
      <c r="C27" s="47"/>
      <c r="D27" s="32">
        <v>34.665999999999997</v>
      </c>
      <c r="E27" s="32">
        <v>34.584000000000003</v>
      </c>
      <c r="F27" s="32">
        <v>34.500999999999998</v>
      </c>
      <c r="G27" s="32">
        <v>35.408999999999999</v>
      </c>
      <c r="H27" s="32">
        <v>52.152000000000001</v>
      </c>
      <c r="I27" s="32">
        <v>40.378999999999998</v>
      </c>
      <c r="J27" s="32">
        <v>48.914999999999999</v>
      </c>
      <c r="K27" s="32">
        <v>42.947000000000003</v>
      </c>
      <c r="L27" s="32">
        <v>63.284999999999997</v>
      </c>
      <c r="M27" s="32">
        <v>42.631999999999998</v>
      </c>
      <c r="N27" s="32">
        <v>39.145000000000003</v>
      </c>
      <c r="O27" s="32">
        <v>50.582000000000001</v>
      </c>
      <c r="P27" s="32">
        <v>38.423999999999999</v>
      </c>
      <c r="Q27" s="32">
        <v>55.707999999999998</v>
      </c>
      <c r="R27" s="32">
        <v>36.906999999999996</v>
      </c>
      <c r="S27" s="32">
        <v>70.653000000000006</v>
      </c>
      <c r="T27" s="32">
        <v>41.262</v>
      </c>
      <c r="U27" s="32">
        <v>47.63</v>
      </c>
      <c r="V27" s="32">
        <v>80.667000000000002</v>
      </c>
      <c r="W27" s="32">
        <v>56.119</v>
      </c>
      <c r="X27" s="32">
        <v>67.004000000000005</v>
      </c>
      <c r="Y27" s="32">
        <v>83.611000000000004</v>
      </c>
      <c r="Z27" s="32">
        <v>81.221000000000004</v>
      </c>
      <c r="AA27" s="32">
        <v>52.957000000000001</v>
      </c>
      <c r="AB27" s="32">
        <v>45.454000000000001</v>
      </c>
      <c r="AC27" s="32">
        <v>189.53700000000001</v>
      </c>
      <c r="AD27" s="32">
        <v>118.22</v>
      </c>
      <c r="AE27" s="32">
        <v>102.682</v>
      </c>
      <c r="AF27" s="32">
        <v>89.852000000000004</v>
      </c>
      <c r="AG27" s="32">
        <v>55.802999999999997</v>
      </c>
      <c r="AH27" s="32">
        <v>41.889000000000003</v>
      </c>
      <c r="AI27" s="32">
        <v>148.90700000000001</v>
      </c>
      <c r="AJ27" s="32">
        <v>59.210999999999999</v>
      </c>
      <c r="AK27" s="32">
        <v>167.84700000000001</v>
      </c>
      <c r="AL27" s="32">
        <v>118.223</v>
      </c>
      <c r="AM27" s="32">
        <v>132.49126230294408</v>
      </c>
      <c r="AN27" s="32">
        <v>145.5833868037875</v>
      </c>
      <c r="AO27" s="32">
        <v>149.68745208496276</v>
      </c>
      <c r="AP27" s="32">
        <v>153.02358483413417</v>
      </c>
      <c r="AQ27" s="32">
        <v>155.21519575436719</v>
      </c>
      <c r="AR27" s="32">
        <v>156.69622719566294</v>
      </c>
      <c r="AS27" s="32">
        <v>158.21744504472531</v>
      </c>
      <c r="AT27" s="32">
        <v>159.77424098666626</v>
      </c>
      <c r="AU27" s="32">
        <v>161.31687828022521</v>
      </c>
      <c r="AV27" s="32">
        <v>162.82720712685128</v>
      </c>
    </row>
    <row r="28" spans="1:48" x14ac:dyDescent="0.25">
      <c r="A28" s="1"/>
      <c r="B28" s="64" t="s">
        <v>152</v>
      </c>
      <c r="C28" s="47"/>
      <c r="D28" s="32">
        <v>110.18899999999999</v>
      </c>
      <c r="E28" s="32">
        <v>76.394999999999996</v>
      </c>
      <c r="F28" s="32">
        <v>89.429000000000002</v>
      </c>
      <c r="G28" s="32">
        <v>120.428</v>
      </c>
      <c r="H28" s="32">
        <v>97.605999999999995</v>
      </c>
      <c r="I28" s="32">
        <v>140.86500000000001</v>
      </c>
      <c r="J28" s="32">
        <v>162.255</v>
      </c>
      <c r="K28" s="32">
        <v>159.25800000000001</v>
      </c>
      <c r="L28" s="32">
        <v>182.12700000000001</v>
      </c>
      <c r="M28" s="32">
        <v>228.45400000000001</v>
      </c>
      <c r="N28" s="32">
        <v>255.35499999999999</v>
      </c>
      <c r="O28" s="32">
        <v>225.68799999999999</v>
      </c>
      <c r="P28" s="32">
        <v>249.94800000000001</v>
      </c>
      <c r="Q28" s="32">
        <v>241.40199999999999</v>
      </c>
      <c r="R28" s="32">
        <v>306.673</v>
      </c>
      <c r="S28" s="32">
        <v>207.04900000000001</v>
      </c>
      <c r="T28" s="32">
        <v>371.44499999999999</v>
      </c>
      <c r="U28" s="32">
        <v>444.33800000000002</v>
      </c>
      <c r="V28" s="32">
        <v>856.94600000000003</v>
      </c>
      <c r="W28" s="32">
        <v>746.13400000000001</v>
      </c>
      <c r="X28" s="32">
        <v>662.47400000000005</v>
      </c>
      <c r="Y28" s="32">
        <v>1897.9469999999999</v>
      </c>
      <c r="Z28" s="32">
        <v>807.096</v>
      </c>
      <c r="AA28" s="32">
        <v>1518.6659999999999</v>
      </c>
      <c r="AB28" s="32">
        <v>1485.57</v>
      </c>
      <c r="AC28" s="32">
        <v>1020.436</v>
      </c>
      <c r="AD28" s="32">
        <v>791.60900000000004</v>
      </c>
      <c r="AE28" s="32">
        <v>1277.614</v>
      </c>
      <c r="AF28" s="32">
        <v>971.45799999999997</v>
      </c>
      <c r="AG28" s="32">
        <v>1509.8320000000001</v>
      </c>
      <c r="AH28" s="32">
        <v>1939.8720000000001</v>
      </c>
      <c r="AI28" s="32">
        <v>2036.3030000000001</v>
      </c>
      <c r="AJ28" s="32">
        <v>2136.3139999999999</v>
      </c>
      <c r="AK28" s="32">
        <v>1497.9749999999999</v>
      </c>
      <c r="AL28" s="32">
        <v>1419.3920000000001</v>
      </c>
      <c r="AM28" s="32">
        <v>1040.1232364824439</v>
      </c>
      <c r="AN28" s="32">
        <v>1214.0340416557003</v>
      </c>
      <c r="AO28" s="32">
        <v>1256.8582934903745</v>
      </c>
      <c r="AP28" s="32">
        <v>1280.9287709281903</v>
      </c>
      <c r="AQ28" s="32">
        <v>1263.8937602023238</v>
      </c>
      <c r="AR28" s="32">
        <v>1275.1821312116972</v>
      </c>
      <c r="AS28" s="32">
        <v>1302.2569062333</v>
      </c>
      <c r="AT28" s="32">
        <v>1335.5945480161533</v>
      </c>
      <c r="AU28" s="32">
        <v>1357.4989301882256</v>
      </c>
      <c r="AV28" s="32">
        <v>1359.7940680119921</v>
      </c>
    </row>
    <row r="29" spans="1:48" x14ac:dyDescent="0.25">
      <c r="A29" s="1"/>
      <c r="B29" s="65" t="s">
        <v>206</v>
      </c>
      <c r="C29" s="47"/>
      <c r="D29" s="24">
        <v>0</v>
      </c>
      <c r="E29" s="24">
        <v>0</v>
      </c>
      <c r="F29" s="24">
        <v>0</v>
      </c>
      <c r="G29" s="24">
        <v>0</v>
      </c>
      <c r="H29" s="24">
        <v>0</v>
      </c>
      <c r="I29" s="24">
        <v>0</v>
      </c>
      <c r="J29" s="24">
        <v>0</v>
      </c>
      <c r="K29" s="24">
        <v>0</v>
      </c>
      <c r="L29" s="24">
        <v>0</v>
      </c>
      <c r="M29" s="24">
        <v>0</v>
      </c>
      <c r="N29" s="24">
        <v>0</v>
      </c>
      <c r="O29" s="24">
        <v>0</v>
      </c>
      <c r="P29" s="24">
        <v>0</v>
      </c>
      <c r="Q29" s="24">
        <v>0</v>
      </c>
      <c r="R29" s="24">
        <v>0</v>
      </c>
      <c r="S29" s="32">
        <v>345.69299999999998</v>
      </c>
      <c r="T29" s="32">
        <v>323.93799999999999</v>
      </c>
      <c r="U29" s="32">
        <v>312.43</v>
      </c>
      <c r="V29" s="32">
        <v>670.30100000000004</v>
      </c>
      <c r="W29" s="32">
        <v>604.00099999999998</v>
      </c>
      <c r="X29" s="32">
        <v>490.22500000000002</v>
      </c>
      <c r="Y29" s="32">
        <v>1537.1859999999999</v>
      </c>
      <c r="Z29" s="32">
        <v>402.25299999999999</v>
      </c>
      <c r="AA29" s="32">
        <v>982.31200000000001</v>
      </c>
      <c r="AB29" s="32">
        <v>730.88599999999997</v>
      </c>
      <c r="AC29" s="32">
        <v>429.35500000000002</v>
      </c>
      <c r="AD29" s="32">
        <v>309.76100000000002</v>
      </c>
      <c r="AE29" s="32">
        <v>728.06399999999996</v>
      </c>
      <c r="AF29" s="32">
        <v>403.74400000000003</v>
      </c>
      <c r="AG29" s="32">
        <v>958.94399999999996</v>
      </c>
      <c r="AH29" s="32">
        <v>1494.125</v>
      </c>
      <c r="AI29" s="32">
        <v>1529.2339999999999</v>
      </c>
      <c r="AJ29" s="32">
        <v>1615.252</v>
      </c>
      <c r="AK29" s="32">
        <v>881.06799999999998</v>
      </c>
      <c r="AL29" s="32">
        <v>848.31899999999996</v>
      </c>
      <c r="AM29" s="32">
        <v>635.362066208442</v>
      </c>
      <c r="AN29" s="32">
        <v>769.28145157604285</v>
      </c>
      <c r="AO29" s="32">
        <v>811.29802754440584</v>
      </c>
      <c r="AP29" s="32">
        <v>834.33081048523582</v>
      </c>
      <c r="AQ29" s="32">
        <v>822.43792434259512</v>
      </c>
      <c r="AR29" s="32">
        <v>835.31235719861616</v>
      </c>
      <c r="AS29" s="32">
        <v>860.87744527073642</v>
      </c>
      <c r="AT29" s="32">
        <v>889.43581004172711</v>
      </c>
      <c r="AU29" s="32">
        <v>915.93942798860144</v>
      </c>
      <c r="AV29" s="32">
        <v>932.86879493837341</v>
      </c>
    </row>
    <row r="30" spans="1:48" x14ac:dyDescent="0.25">
      <c r="A30" s="1"/>
      <c r="B30" s="63"/>
      <c r="C30" s="47"/>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35"/>
      <c r="AJ30" s="1"/>
      <c r="AK30" s="1"/>
      <c r="AL30" s="1"/>
      <c r="AM30" s="1"/>
      <c r="AN30" s="1"/>
      <c r="AO30" s="1"/>
      <c r="AP30" s="1"/>
      <c r="AQ30" s="1"/>
      <c r="AR30" s="1"/>
      <c r="AS30" s="1"/>
      <c r="AT30" s="1"/>
      <c r="AU30" s="1"/>
      <c r="AV30" s="1"/>
    </row>
    <row r="31" spans="1:48" x14ac:dyDescent="0.25">
      <c r="A31" s="1"/>
      <c r="B31" s="62" t="s">
        <v>153</v>
      </c>
      <c r="C31" s="47"/>
      <c r="D31" s="32">
        <v>2896.6370000000002</v>
      </c>
      <c r="E31" s="32">
        <v>2728.3560000000002</v>
      </c>
      <c r="F31" s="32">
        <v>3379.6889999999999</v>
      </c>
      <c r="G31" s="32">
        <v>2960.9670000000001</v>
      </c>
      <c r="H31" s="32">
        <v>3494.5839999999998</v>
      </c>
      <c r="I31" s="32">
        <v>3263.4940000000001</v>
      </c>
      <c r="J31" s="32">
        <v>4143.7669999999998</v>
      </c>
      <c r="K31" s="32">
        <v>3205.0540000000001</v>
      </c>
      <c r="L31" s="32">
        <v>3679.2069999999999</v>
      </c>
      <c r="M31" s="32">
        <v>2980.8029999999999</v>
      </c>
      <c r="N31" s="32">
        <v>3403.473</v>
      </c>
      <c r="O31" s="32">
        <v>3370.116</v>
      </c>
      <c r="P31" s="32">
        <v>3570.9070000000002</v>
      </c>
      <c r="Q31" s="32">
        <v>4296.9219999999996</v>
      </c>
      <c r="R31" s="32">
        <v>4264.2790000000005</v>
      </c>
      <c r="S31" s="32">
        <v>4482.0389999999998</v>
      </c>
      <c r="T31" s="32">
        <v>4571.0889999999999</v>
      </c>
      <c r="U31" s="32">
        <v>6678.04</v>
      </c>
      <c r="V31" s="32">
        <v>8725.6730000000007</v>
      </c>
      <c r="W31" s="32">
        <v>7209.8789999999999</v>
      </c>
      <c r="X31" s="32">
        <v>7556.1030000000001</v>
      </c>
      <c r="Y31" s="32">
        <v>8498.2690000000002</v>
      </c>
      <c r="Z31" s="32">
        <v>12021.081</v>
      </c>
      <c r="AA31" s="32">
        <v>10706.438</v>
      </c>
      <c r="AB31" s="32">
        <v>9966.5450000000001</v>
      </c>
      <c r="AC31" s="32">
        <v>9175.8449999999993</v>
      </c>
      <c r="AD31" s="32">
        <v>9465.92</v>
      </c>
      <c r="AE31" s="32">
        <v>9029.8950000000004</v>
      </c>
      <c r="AF31" s="32">
        <v>9313.5689999999995</v>
      </c>
      <c r="AG31" s="32">
        <v>8453.3320000000003</v>
      </c>
      <c r="AH31" s="32">
        <v>9261.0879999999997</v>
      </c>
      <c r="AI31" s="32">
        <v>11007.987999999999</v>
      </c>
      <c r="AJ31" s="32">
        <v>14827.737999999999</v>
      </c>
      <c r="AK31" s="32">
        <v>14729.391</v>
      </c>
      <c r="AL31" s="32">
        <v>13004.464</v>
      </c>
      <c r="AM31" s="32">
        <v>12971.129378009293</v>
      </c>
      <c r="AN31" s="32">
        <v>12986.788281560808</v>
      </c>
      <c r="AO31" s="32">
        <v>13525.340127115185</v>
      </c>
      <c r="AP31" s="32">
        <v>13702.446256204899</v>
      </c>
      <c r="AQ31" s="32">
        <v>13718.569461036623</v>
      </c>
      <c r="AR31" s="32">
        <v>13755.73595012841</v>
      </c>
      <c r="AS31" s="32">
        <v>13827.785151503289</v>
      </c>
      <c r="AT31" s="32">
        <v>13944.702763580928</v>
      </c>
      <c r="AU31" s="32">
        <v>14045.518548876144</v>
      </c>
      <c r="AV31" s="32">
        <v>14073.726434242722</v>
      </c>
    </row>
    <row r="32" spans="1:48" x14ac:dyDescent="0.25">
      <c r="A32" s="1"/>
      <c r="B32" s="63"/>
      <c r="C32" s="47"/>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row>
    <row r="33" spans="1:48" x14ac:dyDescent="0.25">
      <c r="A33" s="1"/>
      <c r="B33" s="62" t="s">
        <v>97</v>
      </c>
      <c r="C33" s="47"/>
      <c r="D33" s="32">
        <v>1286.4110000000001</v>
      </c>
      <c r="E33" s="32">
        <v>1327.7570000000001</v>
      </c>
      <c r="F33" s="32">
        <v>1331.1559999999999</v>
      </c>
      <c r="G33" s="32">
        <v>1415.4659999999999</v>
      </c>
      <c r="H33" s="32">
        <v>1495.701</v>
      </c>
      <c r="I33" s="32">
        <v>1576.643</v>
      </c>
      <c r="J33" s="32">
        <v>1691.501</v>
      </c>
      <c r="K33" s="32">
        <v>1752.5409999999999</v>
      </c>
      <c r="L33" s="32">
        <v>1782.1790000000001</v>
      </c>
      <c r="M33" s="32">
        <v>1727.752</v>
      </c>
      <c r="N33" s="32">
        <v>1928.769</v>
      </c>
      <c r="O33" s="32">
        <v>2028.85</v>
      </c>
      <c r="P33" s="32">
        <v>2004.596</v>
      </c>
      <c r="Q33" s="32">
        <v>2018.31</v>
      </c>
      <c r="R33" s="32">
        <v>2353.9059999999999</v>
      </c>
      <c r="S33" s="32">
        <v>2506.8470000000002</v>
      </c>
      <c r="T33" s="32">
        <v>2694.558</v>
      </c>
      <c r="U33" s="32">
        <v>3685.1370000000002</v>
      </c>
      <c r="V33" s="32">
        <v>4558.7539999999999</v>
      </c>
      <c r="W33" s="32">
        <v>3870.3440000000001</v>
      </c>
      <c r="X33" s="32">
        <v>3862.0120000000002</v>
      </c>
      <c r="Y33" s="32">
        <v>4441.4049999999997</v>
      </c>
      <c r="Z33" s="32">
        <v>5712.7470000000003</v>
      </c>
      <c r="AA33" s="32">
        <v>5995.5749999999998</v>
      </c>
      <c r="AB33" s="32">
        <v>6091.8980000000001</v>
      </c>
      <c r="AC33" s="32">
        <v>5852.3419999999996</v>
      </c>
      <c r="AD33" s="32">
        <v>5572.7420000000002</v>
      </c>
      <c r="AE33" s="32">
        <v>5096.0349999999999</v>
      </c>
      <c r="AF33" s="32">
        <v>5089.3789999999999</v>
      </c>
      <c r="AG33" s="32">
        <v>4801.6580000000004</v>
      </c>
      <c r="AH33" s="32">
        <v>4978.79</v>
      </c>
      <c r="AI33" s="32">
        <v>5416.6189999999997</v>
      </c>
      <c r="AJ33" s="32">
        <v>6652.9660000000003</v>
      </c>
      <c r="AK33" s="32">
        <v>7131.7179999999998</v>
      </c>
      <c r="AL33" s="32">
        <v>7236.1559999999999</v>
      </c>
      <c r="AM33" s="32">
        <v>7637.5539369613498</v>
      </c>
      <c r="AN33" s="32">
        <v>7547.8176354489224</v>
      </c>
      <c r="AO33" s="32">
        <v>7693.9268568690804</v>
      </c>
      <c r="AP33" s="32">
        <v>7804.9649469844189</v>
      </c>
      <c r="AQ33" s="32">
        <v>7838.9802928339941</v>
      </c>
      <c r="AR33" s="32">
        <v>7858.6194958953292</v>
      </c>
      <c r="AS33" s="32">
        <v>7893.0419421994975</v>
      </c>
      <c r="AT33" s="32">
        <v>7959.7679776770619</v>
      </c>
      <c r="AU33" s="32">
        <v>8050.0582604820938</v>
      </c>
      <c r="AV33" s="32">
        <v>8150.6874625979444</v>
      </c>
    </row>
    <row r="34" spans="1:48" x14ac:dyDescent="0.25">
      <c r="A34" s="1"/>
      <c r="B34" s="64" t="s">
        <v>154</v>
      </c>
      <c r="C34" s="47"/>
      <c r="D34" s="32">
        <v>237.57</v>
      </c>
      <c r="E34" s="32">
        <v>230.13399999999999</v>
      </c>
      <c r="F34" s="32">
        <v>237.73</v>
      </c>
      <c r="G34" s="32">
        <v>248.23699999999999</v>
      </c>
      <c r="H34" s="32">
        <v>237.51599999999999</v>
      </c>
      <c r="I34" s="32">
        <v>231.46299999999999</v>
      </c>
      <c r="J34" s="32">
        <v>253.10599999999999</v>
      </c>
      <c r="K34" s="32">
        <v>255.328</v>
      </c>
      <c r="L34" s="32">
        <v>294.06599999999997</v>
      </c>
      <c r="M34" s="32">
        <v>298.00200000000001</v>
      </c>
      <c r="N34" s="32">
        <v>325.8</v>
      </c>
      <c r="O34" s="32">
        <v>363.786</v>
      </c>
      <c r="P34" s="32">
        <v>385.52100000000002</v>
      </c>
      <c r="Q34" s="32">
        <v>375.54199999999997</v>
      </c>
      <c r="R34" s="32">
        <v>443.98099999999999</v>
      </c>
      <c r="S34" s="32">
        <v>500.221</v>
      </c>
      <c r="T34" s="32">
        <v>584.279</v>
      </c>
      <c r="U34" s="32">
        <v>674.46</v>
      </c>
      <c r="V34" s="32">
        <v>800.96699999999998</v>
      </c>
      <c r="W34" s="32">
        <v>761.726</v>
      </c>
      <c r="X34" s="32">
        <v>789.41399999999999</v>
      </c>
      <c r="Y34" s="32">
        <v>874.47400000000005</v>
      </c>
      <c r="Z34" s="32">
        <v>1234.298</v>
      </c>
      <c r="AA34" s="32">
        <v>1285.5239999999999</v>
      </c>
      <c r="AB34" s="32">
        <v>1408.154</v>
      </c>
      <c r="AC34" s="32">
        <v>1308.076</v>
      </c>
      <c r="AD34" s="32">
        <v>1313.4459999999999</v>
      </c>
      <c r="AE34" s="32">
        <v>1322.049</v>
      </c>
      <c r="AF34" s="32">
        <v>1280.922</v>
      </c>
      <c r="AG34" s="32">
        <v>1196.039</v>
      </c>
      <c r="AH34" s="32">
        <v>1359.2090000000001</v>
      </c>
      <c r="AI34" s="32">
        <v>1380.058</v>
      </c>
      <c r="AJ34" s="32">
        <v>1531.4780000000001</v>
      </c>
      <c r="AK34" s="32">
        <v>1630.0609999999999</v>
      </c>
      <c r="AL34" s="32">
        <v>1664.0730000000001</v>
      </c>
      <c r="AM34" s="32">
        <v>1781.698468031869</v>
      </c>
      <c r="AN34" s="32">
        <v>1745.2563528724318</v>
      </c>
      <c r="AO34" s="32">
        <v>1756.7005607338967</v>
      </c>
      <c r="AP34" s="32">
        <v>1759.940661852437</v>
      </c>
      <c r="AQ34" s="32">
        <v>1770.330890496914</v>
      </c>
      <c r="AR34" s="32">
        <v>1782.3369057565819</v>
      </c>
      <c r="AS34" s="32">
        <v>1795.3630858976312</v>
      </c>
      <c r="AT34" s="32">
        <v>1810.9045687405317</v>
      </c>
      <c r="AU34" s="32">
        <v>1824.9415883231277</v>
      </c>
      <c r="AV34" s="32">
        <v>1837.5323107493955</v>
      </c>
    </row>
    <row r="35" spans="1:48" x14ac:dyDescent="0.25">
      <c r="A35" s="1"/>
      <c r="B35" s="65" t="s">
        <v>155</v>
      </c>
      <c r="C35" s="47"/>
      <c r="D35" s="32">
        <v>75.617999999999995</v>
      </c>
      <c r="E35" s="32">
        <v>70.367000000000004</v>
      </c>
      <c r="F35" s="32">
        <v>73.858000000000004</v>
      </c>
      <c r="G35" s="32">
        <v>83.372</v>
      </c>
      <c r="H35" s="32">
        <v>76.346999999999994</v>
      </c>
      <c r="I35" s="32">
        <v>77.793999999999997</v>
      </c>
      <c r="J35" s="32">
        <v>80.251999999999995</v>
      </c>
      <c r="K35" s="32">
        <v>80.728999999999999</v>
      </c>
      <c r="L35" s="32">
        <v>94.852999999999994</v>
      </c>
      <c r="M35" s="32">
        <v>85.558999999999997</v>
      </c>
      <c r="N35" s="32">
        <v>74.004000000000005</v>
      </c>
      <c r="O35" s="32">
        <v>78.981999999999999</v>
      </c>
      <c r="P35" s="32">
        <v>84.712000000000003</v>
      </c>
      <c r="Q35" s="32">
        <v>73.676000000000002</v>
      </c>
      <c r="R35" s="32">
        <v>90.882999999999996</v>
      </c>
      <c r="S35" s="32">
        <v>81.254999999999995</v>
      </c>
      <c r="T35" s="32">
        <v>115.485</v>
      </c>
      <c r="U35" s="32">
        <v>132.98400000000001</v>
      </c>
      <c r="V35" s="32">
        <v>127.66500000000001</v>
      </c>
      <c r="W35" s="32">
        <v>147.422</v>
      </c>
      <c r="X35" s="32">
        <v>124.625</v>
      </c>
      <c r="Y35" s="32">
        <v>120.82599999999999</v>
      </c>
      <c r="Z35" s="32">
        <v>165.80500000000001</v>
      </c>
      <c r="AA35" s="32">
        <v>186.41800000000001</v>
      </c>
      <c r="AB35" s="32">
        <v>195.648</v>
      </c>
      <c r="AC35" s="32">
        <v>160.42699999999999</v>
      </c>
      <c r="AD35" s="32">
        <v>167.59700000000001</v>
      </c>
      <c r="AE35" s="32">
        <v>183.428</v>
      </c>
      <c r="AF35" s="32">
        <v>161.59100000000001</v>
      </c>
      <c r="AG35" s="32">
        <v>178.18700000000001</v>
      </c>
      <c r="AH35" s="32">
        <v>205.26400000000001</v>
      </c>
      <c r="AI35" s="32">
        <v>199.15</v>
      </c>
      <c r="AJ35" s="32">
        <v>317.81700000000001</v>
      </c>
      <c r="AK35" s="32">
        <v>192.15199999999999</v>
      </c>
      <c r="AL35" s="32">
        <v>178.27</v>
      </c>
      <c r="AM35" s="32">
        <v>174.63497873942353</v>
      </c>
      <c r="AN35" s="32">
        <v>168.23707531370994</v>
      </c>
      <c r="AO35" s="32">
        <v>173.52611184003598</v>
      </c>
      <c r="AP35" s="32">
        <v>180.10303792098912</v>
      </c>
      <c r="AQ35" s="32">
        <v>187.2943700250222</v>
      </c>
      <c r="AR35" s="32">
        <v>194.70098958282895</v>
      </c>
      <c r="AS35" s="32">
        <v>200.11048552245529</v>
      </c>
      <c r="AT35" s="32">
        <v>204.56461195069986</v>
      </c>
      <c r="AU35" s="32">
        <v>204.86686483155782</v>
      </c>
      <c r="AV35" s="32">
        <v>201.64082437460101</v>
      </c>
    </row>
    <row r="36" spans="1:48" x14ac:dyDescent="0.25">
      <c r="A36" s="1"/>
      <c r="B36" s="65" t="s">
        <v>156</v>
      </c>
      <c r="C36" s="47"/>
      <c r="D36" s="32">
        <v>51.331000000000003</v>
      </c>
      <c r="E36" s="32">
        <v>45.122</v>
      </c>
      <c r="F36" s="32">
        <v>57.423000000000002</v>
      </c>
      <c r="G36" s="32">
        <v>54.384999999999998</v>
      </c>
      <c r="H36" s="32">
        <v>43.362000000000002</v>
      </c>
      <c r="I36" s="32">
        <v>35.750999999999998</v>
      </c>
      <c r="J36" s="32">
        <v>33.692</v>
      </c>
      <c r="K36" s="32">
        <v>37.512999999999998</v>
      </c>
      <c r="L36" s="32">
        <v>37.606999999999999</v>
      </c>
      <c r="M36" s="32">
        <v>38.848999999999997</v>
      </c>
      <c r="N36" s="32">
        <v>51.829000000000001</v>
      </c>
      <c r="O36" s="32">
        <v>64.007999999999996</v>
      </c>
      <c r="P36" s="32">
        <v>58.743000000000002</v>
      </c>
      <c r="Q36" s="32">
        <v>48.369</v>
      </c>
      <c r="R36" s="32">
        <v>59.795000000000002</v>
      </c>
      <c r="S36" s="32">
        <v>89.201999999999998</v>
      </c>
      <c r="T36" s="32">
        <v>115.31399999999999</v>
      </c>
      <c r="U36" s="32">
        <v>98.397000000000006</v>
      </c>
      <c r="V36" s="32">
        <v>71.647999999999996</v>
      </c>
      <c r="W36" s="32">
        <v>63.953000000000003</v>
      </c>
      <c r="X36" s="32">
        <v>86.454999999999998</v>
      </c>
      <c r="Y36" s="32">
        <v>100.691</v>
      </c>
      <c r="Z36" s="32">
        <v>127.71</v>
      </c>
      <c r="AA36" s="32">
        <v>114.22199999999999</v>
      </c>
      <c r="AB36" s="32">
        <v>164.72200000000001</v>
      </c>
      <c r="AC36" s="32">
        <v>152.96600000000001</v>
      </c>
      <c r="AD36" s="32">
        <v>97.266999999999996</v>
      </c>
      <c r="AE36" s="32">
        <v>125.621</v>
      </c>
      <c r="AF36" s="32">
        <v>126.001</v>
      </c>
      <c r="AG36" s="32">
        <v>152.376</v>
      </c>
      <c r="AH36" s="32">
        <v>170.44900000000001</v>
      </c>
      <c r="AI36" s="32">
        <v>177.74199999999999</v>
      </c>
      <c r="AJ36" s="32">
        <v>163.03700000000001</v>
      </c>
      <c r="AK36" s="32">
        <v>177.161</v>
      </c>
      <c r="AL36" s="32">
        <v>230.18</v>
      </c>
      <c r="AM36" s="32">
        <v>289.13829318329067</v>
      </c>
      <c r="AN36" s="32">
        <v>294.78721565236231</v>
      </c>
      <c r="AO36" s="32">
        <v>285.9998032324113</v>
      </c>
      <c r="AP36" s="32">
        <v>267.11793807683455</v>
      </c>
      <c r="AQ36" s="32">
        <v>254.43112717717554</v>
      </c>
      <c r="AR36" s="32">
        <v>244.46604587102479</v>
      </c>
      <c r="AS36" s="32">
        <v>236.98198909913992</v>
      </c>
      <c r="AT36" s="32">
        <v>230.68189456306004</v>
      </c>
      <c r="AU36" s="32">
        <v>224.77089940614371</v>
      </c>
      <c r="AV36" s="32">
        <v>220.10206704170025</v>
      </c>
    </row>
    <row r="37" spans="1:48" x14ac:dyDescent="0.25">
      <c r="A37" s="1"/>
      <c r="B37" s="65" t="s">
        <v>157</v>
      </c>
      <c r="C37" s="47"/>
      <c r="D37" s="32">
        <v>110.621</v>
      </c>
      <c r="E37" s="32">
        <v>114.645</v>
      </c>
      <c r="F37" s="32">
        <v>106.449</v>
      </c>
      <c r="G37" s="32">
        <v>110.48</v>
      </c>
      <c r="H37" s="32">
        <v>117.807</v>
      </c>
      <c r="I37" s="32">
        <v>117.91800000000001</v>
      </c>
      <c r="J37" s="32">
        <v>139.16200000000001</v>
      </c>
      <c r="K37" s="32">
        <v>137.08600000000001</v>
      </c>
      <c r="L37" s="32">
        <v>161.60599999999999</v>
      </c>
      <c r="M37" s="32">
        <v>173.59399999999999</v>
      </c>
      <c r="N37" s="32">
        <v>199.96700000000001</v>
      </c>
      <c r="O37" s="32">
        <v>220.79599999999999</v>
      </c>
      <c r="P37" s="32">
        <v>242.066</v>
      </c>
      <c r="Q37" s="32">
        <v>253.49700000000001</v>
      </c>
      <c r="R37" s="32">
        <v>293.303</v>
      </c>
      <c r="S37" s="32">
        <v>329.76400000000001</v>
      </c>
      <c r="T37" s="32">
        <v>353.48</v>
      </c>
      <c r="U37" s="32">
        <v>443.07900000000001</v>
      </c>
      <c r="V37" s="32">
        <v>601.654</v>
      </c>
      <c r="W37" s="32">
        <v>550.35</v>
      </c>
      <c r="X37" s="32">
        <v>578.33399999999995</v>
      </c>
      <c r="Y37" s="32">
        <v>652.95799999999997</v>
      </c>
      <c r="Z37" s="32">
        <v>940.78399999999999</v>
      </c>
      <c r="AA37" s="32">
        <v>984.88300000000004</v>
      </c>
      <c r="AB37" s="32">
        <v>1047.7850000000001</v>
      </c>
      <c r="AC37" s="32">
        <v>994.68299999999999</v>
      </c>
      <c r="AD37" s="32">
        <v>1048.5820000000001</v>
      </c>
      <c r="AE37" s="32">
        <v>1013.001</v>
      </c>
      <c r="AF37" s="32">
        <v>993.33100000000002</v>
      </c>
      <c r="AG37" s="32">
        <v>865.476</v>
      </c>
      <c r="AH37" s="32">
        <v>983.49599999999998</v>
      </c>
      <c r="AI37" s="32">
        <v>1003.1660000000001</v>
      </c>
      <c r="AJ37" s="32">
        <v>1050.624</v>
      </c>
      <c r="AK37" s="32">
        <v>1260.748</v>
      </c>
      <c r="AL37" s="32">
        <v>1255.623</v>
      </c>
      <c r="AM37" s="32">
        <v>1317.9251961091547</v>
      </c>
      <c r="AN37" s="32">
        <v>1282.2320619063594</v>
      </c>
      <c r="AO37" s="32">
        <v>1297.1746456614494</v>
      </c>
      <c r="AP37" s="32">
        <v>1312.7196858546133</v>
      </c>
      <c r="AQ37" s="32">
        <v>1328.6053932947164</v>
      </c>
      <c r="AR37" s="32">
        <v>1343.1698703027282</v>
      </c>
      <c r="AS37" s="32">
        <v>1358.2706112760359</v>
      </c>
      <c r="AT37" s="32">
        <v>1375.6580622267718</v>
      </c>
      <c r="AU37" s="32">
        <v>1395.3038240854262</v>
      </c>
      <c r="AV37" s="32">
        <v>1415.7894193330942</v>
      </c>
    </row>
    <row r="38" spans="1:48" x14ac:dyDescent="0.25">
      <c r="A38" s="1"/>
      <c r="B38" s="64" t="s">
        <v>99</v>
      </c>
      <c r="C38" s="47"/>
      <c r="D38" s="32">
        <v>540.46900000000005</v>
      </c>
      <c r="E38" s="32">
        <v>575.19399999999996</v>
      </c>
      <c r="F38" s="32">
        <v>549.74099999999999</v>
      </c>
      <c r="G38" s="32">
        <v>561.58900000000006</v>
      </c>
      <c r="H38" s="32">
        <v>614.19399999999996</v>
      </c>
      <c r="I38" s="32">
        <v>676.11599999999999</v>
      </c>
      <c r="J38" s="32">
        <v>747.28899999999999</v>
      </c>
      <c r="K38" s="32">
        <v>799.65200000000004</v>
      </c>
      <c r="L38" s="32">
        <v>744.75</v>
      </c>
      <c r="M38" s="32">
        <v>708.85</v>
      </c>
      <c r="N38" s="32">
        <v>820.59500000000003</v>
      </c>
      <c r="O38" s="32">
        <v>864.67</v>
      </c>
      <c r="P38" s="32">
        <v>850.41099999999994</v>
      </c>
      <c r="Q38" s="32">
        <v>886.75</v>
      </c>
      <c r="R38" s="32">
        <v>1032.7650000000001</v>
      </c>
      <c r="S38" s="32">
        <v>1168.223</v>
      </c>
      <c r="T38" s="32">
        <v>1181.4670000000001</v>
      </c>
      <c r="U38" s="32">
        <v>1705.5039999999999</v>
      </c>
      <c r="V38" s="32">
        <v>2228.431</v>
      </c>
      <c r="W38" s="32">
        <v>1801.8119999999999</v>
      </c>
      <c r="X38" s="32">
        <v>1801.8879999999999</v>
      </c>
      <c r="Y38" s="32">
        <v>2122.9119999999998</v>
      </c>
      <c r="Z38" s="32">
        <v>2656.8670000000002</v>
      </c>
      <c r="AA38" s="32">
        <v>2827.7570000000001</v>
      </c>
      <c r="AB38" s="32">
        <v>2942.6030000000001</v>
      </c>
      <c r="AC38" s="32">
        <v>2688.1770000000001</v>
      </c>
      <c r="AD38" s="32">
        <v>2536.2809999999999</v>
      </c>
      <c r="AE38" s="32">
        <v>2141.7379999999998</v>
      </c>
      <c r="AF38" s="32">
        <v>2245.7440000000001</v>
      </c>
      <c r="AG38" s="32">
        <v>2018.21</v>
      </c>
      <c r="AH38" s="32">
        <v>2101.1480000000001</v>
      </c>
      <c r="AI38" s="32">
        <v>2418.1880000000001</v>
      </c>
      <c r="AJ38" s="32">
        <v>3058.1529999999998</v>
      </c>
      <c r="AK38" s="32">
        <v>3441.0279999999998</v>
      </c>
      <c r="AL38" s="32">
        <v>3364.6210000000001</v>
      </c>
      <c r="AM38" s="32">
        <v>3514.4873603501464</v>
      </c>
      <c r="AN38" s="32">
        <v>3548.2737495958345</v>
      </c>
      <c r="AO38" s="32">
        <v>3626.7204604552494</v>
      </c>
      <c r="AP38" s="32">
        <v>3689.7730663384618</v>
      </c>
      <c r="AQ38" s="32">
        <v>3691.6391947719458</v>
      </c>
      <c r="AR38" s="32">
        <v>3684.8134392919087</v>
      </c>
      <c r="AS38" s="32">
        <v>3691.3001822974193</v>
      </c>
      <c r="AT38" s="32">
        <v>3722.6404451947997</v>
      </c>
      <c r="AU38" s="32">
        <v>3775.7942721850573</v>
      </c>
      <c r="AV38" s="32">
        <v>3842.2029972378032</v>
      </c>
    </row>
    <row r="39" spans="1:48" x14ac:dyDescent="0.25">
      <c r="A39" s="1"/>
      <c r="B39" s="65" t="s">
        <v>158</v>
      </c>
      <c r="C39" s="47"/>
      <c r="D39" s="32">
        <v>36.606000000000002</v>
      </c>
      <c r="E39" s="32">
        <v>36.603000000000002</v>
      </c>
      <c r="F39" s="32">
        <v>35.837000000000003</v>
      </c>
      <c r="G39" s="32">
        <v>35.575000000000003</v>
      </c>
      <c r="H39" s="32">
        <v>39.53</v>
      </c>
      <c r="I39" s="32">
        <v>34.944000000000003</v>
      </c>
      <c r="J39" s="32">
        <v>38.703000000000003</v>
      </c>
      <c r="K39" s="32">
        <v>40.335000000000001</v>
      </c>
      <c r="L39" s="32">
        <v>41.500999999999998</v>
      </c>
      <c r="M39" s="32">
        <v>35.707000000000001</v>
      </c>
      <c r="N39" s="32">
        <v>38.600999999999999</v>
      </c>
      <c r="O39" s="32">
        <v>47.978999999999999</v>
      </c>
      <c r="P39" s="32">
        <v>55.83</v>
      </c>
      <c r="Q39" s="32">
        <v>49.512999999999998</v>
      </c>
      <c r="R39" s="32">
        <v>44.149000000000001</v>
      </c>
      <c r="S39" s="32">
        <v>50.554000000000002</v>
      </c>
      <c r="T39" s="32">
        <v>53.847000000000001</v>
      </c>
      <c r="U39" s="32">
        <v>60.31</v>
      </c>
      <c r="V39" s="32">
        <v>53.545999999999999</v>
      </c>
      <c r="W39" s="32">
        <v>60.155000000000001</v>
      </c>
      <c r="X39" s="32">
        <v>61.933999999999997</v>
      </c>
      <c r="Y39" s="32">
        <v>58.607999999999997</v>
      </c>
      <c r="Z39" s="32">
        <v>76.02</v>
      </c>
      <c r="AA39" s="32">
        <v>101.38</v>
      </c>
      <c r="AB39" s="32">
        <v>94.075000000000003</v>
      </c>
      <c r="AC39" s="32">
        <v>85.100999999999999</v>
      </c>
      <c r="AD39" s="32">
        <v>83.340999999999994</v>
      </c>
      <c r="AE39" s="32">
        <v>85.486999999999995</v>
      </c>
      <c r="AF39" s="32">
        <v>84.56</v>
      </c>
      <c r="AG39" s="32">
        <v>71.212999999999994</v>
      </c>
      <c r="AH39" s="32">
        <v>85.165000000000006</v>
      </c>
      <c r="AI39" s="32">
        <v>81.87</v>
      </c>
      <c r="AJ39" s="32">
        <v>77.691000000000003</v>
      </c>
      <c r="AK39" s="32">
        <v>100.03100000000001</v>
      </c>
      <c r="AL39" s="32">
        <v>101.44499999999999</v>
      </c>
      <c r="AM39" s="32">
        <v>103.65224972225963</v>
      </c>
      <c r="AN39" s="32">
        <v>105.30689881627572</v>
      </c>
      <c r="AO39" s="32">
        <v>106.18356706441935</v>
      </c>
      <c r="AP39" s="32">
        <v>108.33346163742499</v>
      </c>
      <c r="AQ39" s="32">
        <v>110.97713993885912</v>
      </c>
      <c r="AR39" s="32">
        <v>113.55038289966558</v>
      </c>
      <c r="AS39" s="32">
        <v>115.66670467464138</v>
      </c>
      <c r="AT39" s="32">
        <v>117.73392913060934</v>
      </c>
      <c r="AU39" s="32">
        <v>118.87771748434125</v>
      </c>
      <c r="AV39" s="32">
        <v>118.4183811671346</v>
      </c>
    </row>
    <row r="40" spans="1:48" x14ac:dyDescent="0.25">
      <c r="A40" s="1"/>
      <c r="B40" s="65" t="s">
        <v>159</v>
      </c>
      <c r="C40" s="47"/>
      <c r="D40" s="32">
        <v>186.56899999999999</v>
      </c>
      <c r="E40" s="32">
        <v>215.11099999999999</v>
      </c>
      <c r="F40" s="32">
        <v>188.363</v>
      </c>
      <c r="G40" s="32">
        <v>209.512</v>
      </c>
      <c r="H40" s="32">
        <v>244.489</v>
      </c>
      <c r="I40" s="32">
        <v>289.72800000000001</v>
      </c>
      <c r="J40" s="32">
        <v>316.84399999999999</v>
      </c>
      <c r="K40" s="32">
        <v>347.70499999999998</v>
      </c>
      <c r="L40" s="32">
        <v>291.84100000000001</v>
      </c>
      <c r="M40" s="32">
        <v>265.93200000000002</v>
      </c>
      <c r="N40" s="32">
        <v>294.18200000000002</v>
      </c>
      <c r="O40" s="32">
        <v>313.983</v>
      </c>
      <c r="P40" s="32">
        <v>281.791</v>
      </c>
      <c r="Q40" s="32">
        <v>284.92099999999999</v>
      </c>
      <c r="R40" s="32">
        <v>358.33300000000003</v>
      </c>
      <c r="S40" s="32">
        <v>433.25099999999998</v>
      </c>
      <c r="T40" s="32">
        <v>465.48599999999999</v>
      </c>
      <c r="U40" s="32">
        <v>738.49099999999999</v>
      </c>
      <c r="V40" s="32">
        <v>1003.624</v>
      </c>
      <c r="W40" s="32">
        <v>790.18399999999997</v>
      </c>
      <c r="X40" s="32">
        <v>803.80799999999999</v>
      </c>
      <c r="Y40" s="32">
        <v>994.54200000000003</v>
      </c>
      <c r="Z40" s="32">
        <v>1315.0519999999999</v>
      </c>
      <c r="AA40" s="32">
        <v>1276.374</v>
      </c>
      <c r="AB40" s="32">
        <v>1375.8510000000001</v>
      </c>
      <c r="AC40" s="32">
        <v>1257.0350000000001</v>
      </c>
      <c r="AD40" s="32">
        <v>1199.018</v>
      </c>
      <c r="AE40" s="32">
        <v>931.54</v>
      </c>
      <c r="AF40" s="32">
        <v>1041.133</v>
      </c>
      <c r="AG40" s="32">
        <v>926.97400000000005</v>
      </c>
      <c r="AH40" s="32">
        <v>926.97400000000005</v>
      </c>
      <c r="AI40" s="32">
        <v>1191.8230000000001</v>
      </c>
      <c r="AJ40" s="32">
        <v>1488.9179999999999</v>
      </c>
      <c r="AK40" s="32">
        <v>1778.57</v>
      </c>
      <c r="AL40" s="32">
        <v>1656.6110000000001</v>
      </c>
      <c r="AM40" s="32">
        <v>1778.2319430135822</v>
      </c>
      <c r="AN40" s="32">
        <v>1839.0786787885629</v>
      </c>
      <c r="AO40" s="32">
        <v>1869.4142662100942</v>
      </c>
      <c r="AP40" s="32">
        <v>1870.409197862569</v>
      </c>
      <c r="AQ40" s="32">
        <v>1833.5672089457257</v>
      </c>
      <c r="AR40" s="32">
        <v>1785.8756331429506</v>
      </c>
      <c r="AS40" s="32">
        <v>1748.0247065316221</v>
      </c>
      <c r="AT40" s="32">
        <v>1737.5605153107413</v>
      </c>
      <c r="AU40" s="32">
        <v>1756.6127060887584</v>
      </c>
      <c r="AV40" s="32">
        <v>1795.4198446720686</v>
      </c>
    </row>
    <row r="41" spans="1:48" x14ac:dyDescent="0.25">
      <c r="A41" s="1"/>
      <c r="B41" s="65" t="s">
        <v>160</v>
      </c>
      <c r="C41" s="47"/>
      <c r="D41" s="32">
        <v>142.82400000000001</v>
      </c>
      <c r="E41" s="32">
        <v>160.80600000000001</v>
      </c>
      <c r="F41" s="32">
        <v>171.565</v>
      </c>
      <c r="G41" s="32">
        <v>169.93600000000001</v>
      </c>
      <c r="H41" s="32">
        <v>185.20400000000001</v>
      </c>
      <c r="I41" s="32">
        <v>202.71700000000001</v>
      </c>
      <c r="J41" s="32">
        <v>222.495</v>
      </c>
      <c r="K41" s="32">
        <v>237.27099999999999</v>
      </c>
      <c r="L41" s="32">
        <v>258.00099999999998</v>
      </c>
      <c r="M41" s="32">
        <v>263.26299999999998</v>
      </c>
      <c r="N41" s="32">
        <v>288.81900000000002</v>
      </c>
      <c r="O41" s="32">
        <v>312.815</v>
      </c>
      <c r="P41" s="32">
        <v>340.62</v>
      </c>
      <c r="Q41" s="32">
        <v>355.834</v>
      </c>
      <c r="R41" s="32">
        <v>390.46</v>
      </c>
      <c r="S41" s="32">
        <v>376.37400000000002</v>
      </c>
      <c r="T41" s="32">
        <v>345.63900000000001</v>
      </c>
      <c r="U41" s="32">
        <v>491.09899999999999</v>
      </c>
      <c r="V41" s="32">
        <v>634.56600000000003</v>
      </c>
      <c r="W41" s="32">
        <v>551.79700000000003</v>
      </c>
      <c r="X41" s="32">
        <v>502.13499999999999</v>
      </c>
      <c r="Y41" s="32">
        <v>540.76099999999997</v>
      </c>
      <c r="Z41" s="32">
        <v>703.90899999999999</v>
      </c>
      <c r="AA41" s="32">
        <v>725.90599999999995</v>
      </c>
      <c r="AB41" s="32">
        <v>842.93100000000004</v>
      </c>
      <c r="AC41" s="32">
        <v>857.88900000000001</v>
      </c>
      <c r="AD41" s="32">
        <v>830.39200000000005</v>
      </c>
      <c r="AE41" s="32">
        <v>741.84199999999998</v>
      </c>
      <c r="AF41" s="32">
        <v>701.47</v>
      </c>
      <c r="AG41" s="32">
        <v>656.05100000000004</v>
      </c>
      <c r="AH41" s="32">
        <v>701.47</v>
      </c>
      <c r="AI41" s="32">
        <v>751.93499999999995</v>
      </c>
      <c r="AJ41" s="32">
        <v>936.06799999999998</v>
      </c>
      <c r="AK41" s="32">
        <v>1025.973</v>
      </c>
      <c r="AL41" s="32">
        <v>1084.146</v>
      </c>
      <c r="AM41" s="32">
        <v>1114.4962794469477</v>
      </c>
      <c r="AN41" s="32">
        <v>1127.0980348790799</v>
      </c>
      <c r="AO41" s="32">
        <v>1145.8000007594483</v>
      </c>
      <c r="AP41" s="32">
        <v>1170.9679392157959</v>
      </c>
      <c r="AQ41" s="32">
        <v>1189.2961062657307</v>
      </c>
      <c r="AR41" s="32">
        <v>1206.9476141286355</v>
      </c>
      <c r="AS41" s="32">
        <v>1225.1145093277041</v>
      </c>
      <c r="AT41" s="32">
        <v>1243.7803335615886</v>
      </c>
      <c r="AU41" s="32">
        <v>1262.8175354565833</v>
      </c>
      <c r="AV41" s="32">
        <v>1280.9441928677707</v>
      </c>
    </row>
    <row r="42" spans="1:48" x14ac:dyDescent="0.25">
      <c r="A42" s="1"/>
      <c r="B42" s="65" t="s">
        <v>100</v>
      </c>
      <c r="C42" s="47"/>
      <c r="D42" s="32">
        <v>174.47</v>
      </c>
      <c r="E42" s="32">
        <v>162.67400000000001</v>
      </c>
      <c r="F42" s="32">
        <v>153.976</v>
      </c>
      <c r="G42" s="32">
        <v>146.566</v>
      </c>
      <c r="H42" s="32">
        <v>144.971</v>
      </c>
      <c r="I42" s="32">
        <v>148.727</v>
      </c>
      <c r="J42" s="32">
        <v>169.24700000000001</v>
      </c>
      <c r="K42" s="32">
        <v>174.34100000000001</v>
      </c>
      <c r="L42" s="32">
        <v>153.40700000000001</v>
      </c>
      <c r="M42" s="32">
        <v>143.94800000000001</v>
      </c>
      <c r="N42" s="32">
        <v>198.99299999999999</v>
      </c>
      <c r="O42" s="32">
        <v>189.893</v>
      </c>
      <c r="P42" s="32">
        <v>172.17</v>
      </c>
      <c r="Q42" s="32">
        <v>196.482</v>
      </c>
      <c r="R42" s="32">
        <v>239.82300000000001</v>
      </c>
      <c r="S42" s="32">
        <v>308.04399999999998</v>
      </c>
      <c r="T42" s="32">
        <v>316.495</v>
      </c>
      <c r="U42" s="32">
        <v>415.60399999999998</v>
      </c>
      <c r="V42" s="32">
        <v>536.69500000000005</v>
      </c>
      <c r="W42" s="32">
        <v>399.67599999999999</v>
      </c>
      <c r="X42" s="32">
        <v>434.012</v>
      </c>
      <c r="Y42" s="32">
        <v>529.00199999999995</v>
      </c>
      <c r="Z42" s="32">
        <v>561.88499999999999</v>
      </c>
      <c r="AA42" s="32">
        <v>724.09699999999998</v>
      </c>
      <c r="AB42" s="32">
        <v>629.74599999999998</v>
      </c>
      <c r="AC42" s="32">
        <v>488.15100000000001</v>
      </c>
      <c r="AD42" s="32">
        <v>423.53</v>
      </c>
      <c r="AE42" s="32">
        <v>382.86799999999999</v>
      </c>
      <c r="AF42" s="32">
        <v>418.58100000000002</v>
      </c>
      <c r="AG42" s="32">
        <v>363.97199999999998</v>
      </c>
      <c r="AH42" s="32">
        <v>387.53899999999999</v>
      </c>
      <c r="AI42" s="32">
        <v>392.56</v>
      </c>
      <c r="AJ42" s="32">
        <v>555.47699999999998</v>
      </c>
      <c r="AK42" s="32">
        <v>536.45299999999997</v>
      </c>
      <c r="AL42" s="32">
        <v>522.41800000000001</v>
      </c>
      <c r="AM42" s="32">
        <v>518.10688816735728</v>
      </c>
      <c r="AN42" s="32">
        <v>476.79013711191624</v>
      </c>
      <c r="AO42" s="32">
        <v>505.32262642128779</v>
      </c>
      <c r="AP42" s="32">
        <v>540.06246762267187</v>
      </c>
      <c r="AQ42" s="32">
        <v>557.79873962163038</v>
      </c>
      <c r="AR42" s="32">
        <v>578.43980912065672</v>
      </c>
      <c r="AS42" s="32">
        <v>602.49426176345173</v>
      </c>
      <c r="AT42" s="32">
        <v>623.56566719186026</v>
      </c>
      <c r="AU42" s="32">
        <v>637.48631315537409</v>
      </c>
      <c r="AV42" s="32">
        <v>647.42057853082929</v>
      </c>
    </row>
    <row r="43" spans="1:48" x14ac:dyDescent="0.25">
      <c r="A43" s="1"/>
      <c r="B43" s="64" t="s">
        <v>161</v>
      </c>
      <c r="C43" s="47"/>
      <c r="D43" s="32">
        <v>508.37200000000001</v>
      </c>
      <c r="E43" s="32">
        <v>522.42899999999997</v>
      </c>
      <c r="F43" s="32">
        <v>543.68499999999995</v>
      </c>
      <c r="G43" s="32">
        <v>605.64</v>
      </c>
      <c r="H43" s="32">
        <v>643.99099999999999</v>
      </c>
      <c r="I43" s="32">
        <v>669.06399999999996</v>
      </c>
      <c r="J43" s="32">
        <v>691.10599999999999</v>
      </c>
      <c r="K43" s="32">
        <v>697.56100000000004</v>
      </c>
      <c r="L43" s="32">
        <v>743.36300000000006</v>
      </c>
      <c r="M43" s="32">
        <v>720.9</v>
      </c>
      <c r="N43" s="32">
        <v>782.37400000000002</v>
      </c>
      <c r="O43" s="32">
        <v>800.39400000000001</v>
      </c>
      <c r="P43" s="32">
        <v>768.66399999999999</v>
      </c>
      <c r="Q43" s="32">
        <v>756.01800000000003</v>
      </c>
      <c r="R43" s="32">
        <v>877.16</v>
      </c>
      <c r="S43" s="32">
        <v>838.40300000000002</v>
      </c>
      <c r="T43" s="32">
        <v>928.81200000000001</v>
      </c>
      <c r="U43" s="32">
        <v>1305.173</v>
      </c>
      <c r="V43" s="32">
        <v>1529.356</v>
      </c>
      <c r="W43" s="32">
        <v>1306.806</v>
      </c>
      <c r="X43" s="32">
        <v>1270.71</v>
      </c>
      <c r="Y43" s="32">
        <v>1444.019</v>
      </c>
      <c r="Z43" s="32">
        <v>1821.5820000000001</v>
      </c>
      <c r="AA43" s="32">
        <v>1882.2940000000001</v>
      </c>
      <c r="AB43" s="32">
        <v>1741.14</v>
      </c>
      <c r="AC43" s="32">
        <v>1856.0889999999999</v>
      </c>
      <c r="AD43" s="32">
        <v>1723.0139999999999</v>
      </c>
      <c r="AE43" s="32">
        <v>1632.248</v>
      </c>
      <c r="AF43" s="32">
        <v>1562.712</v>
      </c>
      <c r="AG43" s="32">
        <v>1587.4090000000001</v>
      </c>
      <c r="AH43" s="32">
        <v>1518.434</v>
      </c>
      <c r="AI43" s="32">
        <v>1618.373</v>
      </c>
      <c r="AJ43" s="32">
        <v>2063.335</v>
      </c>
      <c r="AK43" s="32">
        <v>2060.63</v>
      </c>
      <c r="AL43" s="32">
        <v>2207.4630000000002</v>
      </c>
      <c r="AM43" s="32">
        <v>2341.3681085793341</v>
      </c>
      <c r="AN43" s="32">
        <v>2254.2875329806557</v>
      </c>
      <c r="AO43" s="32">
        <v>2310.5058356799345</v>
      </c>
      <c r="AP43" s="32">
        <v>2355.2512187935199</v>
      </c>
      <c r="AQ43" s="32">
        <v>2377.0102075651339</v>
      </c>
      <c r="AR43" s="32">
        <v>2391.4691508468391</v>
      </c>
      <c r="AS43" s="32">
        <v>2406.378674004447</v>
      </c>
      <c r="AT43" s="32">
        <v>2426.2229637417304</v>
      </c>
      <c r="AU43" s="32">
        <v>2449.3223999739093</v>
      </c>
      <c r="AV43" s="32">
        <v>2470.9521546107453</v>
      </c>
    </row>
    <row r="44" spans="1:48" x14ac:dyDescent="0.25">
      <c r="A44" s="1"/>
      <c r="B44" s="65" t="s">
        <v>162</v>
      </c>
      <c r="C44" s="47"/>
      <c r="D44" s="32">
        <v>63.957000000000001</v>
      </c>
      <c r="E44" s="32">
        <v>65.262</v>
      </c>
      <c r="F44" s="32">
        <v>68.513000000000005</v>
      </c>
      <c r="G44" s="32">
        <v>83.623000000000005</v>
      </c>
      <c r="H44" s="32">
        <v>94.16</v>
      </c>
      <c r="I44" s="32">
        <v>100.22199999999999</v>
      </c>
      <c r="J44" s="32">
        <v>86.346000000000004</v>
      </c>
      <c r="K44" s="32">
        <v>87.174999999999997</v>
      </c>
      <c r="L44" s="32">
        <v>94.557000000000002</v>
      </c>
      <c r="M44" s="32">
        <v>101.65</v>
      </c>
      <c r="N44" s="32">
        <v>105.265</v>
      </c>
      <c r="O44" s="32">
        <v>97.228999999999999</v>
      </c>
      <c r="P44" s="32">
        <v>87.63</v>
      </c>
      <c r="Q44" s="32">
        <v>76.682000000000002</v>
      </c>
      <c r="R44" s="32">
        <v>88.866</v>
      </c>
      <c r="S44" s="32">
        <v>75.483999999999995</v>
      </c>
      <c r="T44" s="32">
        <v>78.936000000000007</v>
      </c>
      <c r="U44" s="32">
        <v>127.70699999999999</v>
      </c>
      <c r="V44" s="32">
        <v>119.146</v>
      </c>
      <c r="W44" s="32">
        <v>136.018</v>
      </c>
      <c r="X44" s="32">
        <v>116.77</v>
      </c>
      <c r="Y44" s="32">
        <v>127.96599999999999</v>
      </c>
      <c r="Z44" s="32">
        <v>240.73599999999999</v>
      </c>
      <c r="AA44" s="32">
        <v>149.232</v>
      </c>
      <c r="AB44" s="32">
        <v>156.149</v>
      </c>
      <c r="AC44" s="32">
        <v>252.50899999999999</v>
      </c>
      <c r="AD44" s="32">
        <v>204.554</v>
      </c>
      <c r="AE44" s="32">
        <v>174.03399999999999</v>
      </c>
      <c r="AF44" s="32">
        <v>157.88900000000001</v>
      </c>
      <c r="AG44" s="32">
        <v>152.703</v>
      </c>
      <c r="AH44" s="32">
        <v>99.32</v>
      </c>
      <c r="AI44" s="32">
        <v>100.078</v>
      </c>
      <c r="AJ44" s="32">
        <v>162.95099999999999</v>
      </c>
      <c r="AK44" s="32">
        <v>125.04</v>
      </c>
      <c r="AL44" s="32">
        <v>209.327</v>
      </c>
      <c r="AM44" s="32">
        <v>246.79643599649108</v>
      </c>
      <c r="AN44" s="32">
        <v>234.48132457145181</v>
      </c>
      <c r="AO44" s="32">
        <v>238.08351909912028</v>
      </c>
      <c r="AP44" s="32">
        <v>243.23351543233213</v>
      </c>
      <c r="AQ44" s="32">
        <v>245.82183469518623</v>
      </c>
      <c r="AR44" s="32">
        <v>247.99607405813163</v>
      </c>
      <c r="AS44" s="32">
        <v>250.51558347475031</v>
      </c>
      <c r="AT44" s="32">
        <v>253.73741049293631</v>
      </c>
      <c r="AU44" s="32">
        <v>257.28646059578011</v>
      </c>
      <c r="AV44" s="32">
        <v>260.70680015557542</v>
      </c>
    </row>
    <row r="45" spans="1:48" x14ac:dyDescent="0.25">
      <c r="A45" s="1"/>
      <c r="B45" s="65" t="s">
        <v>163</v>
      </c>
      <c r="C45" s="47"/>
      <c r="D45" s="32">
        <v>15.584</v>
      </c>
      <c r="E45" s="32">
        <v>20.847000000000001</v>
      </c>
      <c r="F45" s="32">
        <v>26.539000000000001</v>
      </c>
      <c r="G45" s="32">
        <v>27.18</v>
      </c>
      <c r="H45" s="32">
        <v>30.234000000000002</v>
      </c>
      <c r="I45" s="32">
        <v>35.299999999999997</v>
      </c>
      <c r="J45" s="32">
        <v>37.162999999999997</v>
      </c>
      <c r="K45" s="32">
        <v>37.78</v>
      </c>
      <c r="L45" s="32">
        <v>39.566000000000003</v>
      </c>
      <c r="M45" s="32">
        <v>44.261000000000003</v>
      </c>
      <c r="N45" s="32">
        <v>35.466000000000001</v>
      </c>
      <c r="O45" s="32">
        <v>52.244</v>
      </c>
      <c r="P45" s="32">
        <v>49.457999999999998</v>
      </c>
      <c r="Q45" s="32">
        <v>59.451999999999998</v>
      </c>
      <c r="R45" s="32">
        <v>70.546000000000006</v>
      </c>
      <c r="S45" s="32">
        <v>72.037000000000006</v>
      </c>
      <c r="T45" s="32">
        <v>95.444999999999993</v>
      </c>
      <c r="U45" s="32">
        <v>160.47499999999999</v>
      </c>
      <c r="V45" s="32">
        <v>130.59200000000001</v>
      </c>
      <c r="W45" s="32">
        <v>130.88300000000001</v>
      </c>
      <c r="X45" s="32">
        <v>117.29900000000001</v>
      </c>
      <c r="Y45" s="32">
        <v>101.883</v>
      </c>
      <c r="Z45" s="32">
        <v>138.851</v>
      </c>
      <c r="AA45" s="32">
        <v>179.958</v>
      </c>
      <c r="AB45" s="32">
        <v>183.447</v>
      </c>
      <c r="AC45" s="32">
        <v>164.61199999999999</v>
      </c>
      <c r="AD45" s="32">
        <v>186.565</v>
      </c>
      <c r="AE45" s="32">
        <v>146.22800000000001</v>
      </c>
      <c r="AF45" s="32">
        <v>187.518</v>
      </c>
      <c r="AG45" s="32">
        <v>156.79400000000001</v>
      </c>
      <c r="AH45" s="32">
        <v>163.898</v>
      </c>
      <c r="AI45" s="32">
        <v>132.494</v>
      </c>
      <c r="AJ45" s="32">
        <v>237.464</v>
      </c>
      <c r="AK45" s="32">
        <v>168.62200000000001</v>
      </c>
      <c r="AL45" s="32">
        <v>190.583</v>
      </c>
      <c r="AM45" s="32">
        <v>193.86713850536606</v>
      </c>
      <c r="AN45" s="32">
        <v>193.42293786096147</v>
      </c>
      <c r="AO45" s="32">
        <v>196.5982841808235</v>
      </c>
      <c r="AP45" s="32">
        <v>197.49719382848983</v>
      </c>
      <c r="AQ45" s="32">
        <v>197.29259293928891</v>
      </c>
      <c r="AR45" s="32">
        <v>197.81212125719688</v>
      </c>
      <c r="AS45" s="32">
        <v>198.28783062106945</v>
      </c>
      <c r="AT45" s="32">
        <v>198.38744422039056</v>
      </c>
      <c r="AU45" s="32">
        <v>198.19276856794758</v>
      </c>
      <c r="AV45" s="32">
        <v>197.99117511869244</v>
      </c>
    </row>
    <row r="46" spans="1:48" x14ac:dyDescent="0.25">
      <c r="A46" s="1"/>
      <c r="B46" s="65" t="s">
        <v>164</v>
      </c>
      <c r="C46" s="47"/>
      <c r="D46" s="32">
        <v>221.98099999999999</v>
      </c>
      <c r="E46" s="32">
        <v>218.95599999999999</v>
      </c>
      <c r="F46" s="32">
        <v>226.85599999999999</v>
      </c>
      <c r="G46" s="32">
        <v>259.07799999999997</v>
      </c>
      <c r="H46" s="32">
        <v>247.67699999999999</v>
      </c>
      <c r="I46" s="32">
        <v>250.87</v>
      </c>
      <c r="J46" s="32">
        <v>274.17599999999999</v>
      </c>
      <c r="K46" s="32">
        <v>284.19499999999999</v>
      </c>
      <c r="L46" s="32">
        <v>276.97399999999999</v>
      </c>
      <c r="M46" s="32">
        <v>268.17599999999999</v>
      </c>
      <c r="N46" s="32">
        <v>291.12</v>
      </c>
      <c r="O46" s="32">
        <v>299.38499999999999</v>
      </c>
      <c r="P46" s="32">
        <v>270.166</v>
      </c>
      <c r="Q46" s="32">
        <v>226.55500000000001</v>
      </c>
      <c r="R46" s="32">
        <v>267.49900000000002</v>
      </c>
      <c r="S46" s="32">
        <v>228.27600000000001</v>
      </c>
      <c r="T46" s="32">
        <v>252.24</v>
      </c>
      <c r="U46" s="32">
        <v>312.81400000000002</v>
      </c>
      <c r="V46" s="32">
        <v>379.16899999999998</v>
      </c>
      <c r="W46" s="32">
        <v>395.43799999999999</v>
      </c>
      <c r="X46" s="32">
        <v>423.98500000000001</v>
      </c>
      <c r="Y46" s="32">
        <v>423.84300000000002</v>
      </c>
      <c r="Z46" s="32">
        <v>603.43499999999995</v>
      </c>
      <c r="AA46" s="32">
        <v>608.72699999999998</v>
      </c>
      <c r="AB46" s="32">
        <v>587.88099999999997</v>
      </c>
      <c r="AC46" s="32">
        <v>611.09400000000005</v>
      </c>
      <c r="AD46" s="32">
        <v>547.58100000000002</v>
      </c>
      <c r="AE46" s="32">
        <v>521.23800000000006</v>
      </c>
      <c r="AF46" s="32">
        <v>482.42099999999999</v>
      </c>
      <c r="AG46" s="32">
        <v>536.50800000000004</v>
      </c>
      <c r="AH46" s="32">
        <v>490.78199999999998</v>
      </c>
      <c r="AI46" s="32">
        <v>577.55200000000002</v>
      </c>
      <c r="AJ46" s="32">
        <v>612.51300000000003</v>
      </c>
      <c r="AK46" s="32">
        <v>663.29200000000003</v>
      </c>
      <c r="AL46" s="32">
        <v>798.26499999999999</v>
      </c>
      <c r="AM46" s="32">
        <v>826.16842001739371</v>
      </c>
      <c r="AN46" s="32">
        <v>816.34674612724348</v>
      </c>
      <c r="AO46" s="32">
        <v>831.71040716143216</v>
      </c>
      <c r="AP46" s="32">
        <v>847.25468452936036</v>
      </c>
      <c r="AQ46" s="32">
        <v>860.19038845636783</v>
      </c>
      <c r="AR46" s="32">
        <v>872.111074411613</v>
      </c>
      <c r="AS46" s="32">
        <v>884.41270907925707</v>
      </c>
      <c r="AT46" s="32">
        <v>897.3031537244774</v>
      </c>
      <c r="AU46" s="32">
        <v>910.3035639180282</v>
      </c>
      <c r="AV46" s="32">
        <v>923.42210897891243</v>
      </c>
    </row>
    <row r="47" spans="1:48" x14ac:dyDescent="0.25">
      <c r="A47" s="1"/>
      <c r="B47" s="65" t="s">
        <v>165</v>
      </c>
      <c r="C47" s="47"/>
      <c r="D47" s="32">
        <v>206.85</v>
      </c>
      <c r="E47" s="32">
        <v>217.364</v>
      </c>
      <c r="F47" s="32">
        <v>221.77699999999999</v>
      </c>
      <c r="G47" s="32">
        <v>235.75899999999999</v>
      </c>
      <c r="H47" s="32">
        <v>271.92</v>
      </c>
      <c r="I47" s="32">
        <v>282.67200000000003</v>
      </c>
      <c r="J47" s="32">
        <v>293.42099999999999</v>
      </c>
      <c r="K47" s="32">
        <v>288.411</v>
      </c>
      <c r="L47" s="32">
        <v>332.26600000000002</v>
      </c>
      <c r="M47" s="32">
        <v>306.81299999999999</v>
      </c>
      <c r="N47" s="32">
        <v>350.52300000000002</v>
      </c>
      <c r="O47" s="32">
        <v>351.536</v>
      </c>
      <c r="P47" s="32">
        <v>361.41</v>
      </c>
      <c r="Q47" s="32">
        <v>393.32900000000001</v>
      </c>
      <c r="R47" s="32">
        <v>450.24900000000002</v>
      </c>
      <c r="S47" s="32">
        <v>462.60599999999999</v>
      </c>
      <c r="T47" s="32">
        <v>502.19099999999997</v>
      </c>
      <c r="U47" s="32">
        <v>704.17700000000002</v>
      </c>
      <c r="V47" s="32">
        <v>900.44799999999998</v>
      </c>
      <c r="W47" s="32">
        <v>644.46699999999998</v>
      </c>
      <c r="X47" s="32">
        <v>612.65499999999997</v>
      </c>
      <c r="Y47" s="32">
        <v>790.327</v>
      </c>
      <c r="Z47" s="32">
        <v>838.56100000000004</v>
      </c>
      <c r="AA47" s="32">
        <v>944.37699999999995</v>
      </c>
      <c r="AB47" s="32">
        <v>813.66300000000001</v>
      </c>
      <c r="AC47" s="32">
        <v>827.87400000000002</v>
      </c>
      <c r="AD47" s="32">
        <v>784.31399999999996</v>
      </c>
      <c r="AE47" s="32">
        <v>790.74699999999996</v>
      </c>
      <c r="AF47" s="32">
        <v>734.88400000000001</v>
      </c>
      <c r="AG47" s="32">
        <v>741.404</v>
      </c>
      <c r="AH47" s="32">
        <v>764.43299999999999</v>
      </c>
      <c r="AI47" s="32">
        <v>808.24900000000002</v>
      </c>
      <c r="AJ47" s="32">
        <v>1050.4069999999999</v>
      </c>
      <c r="AK47" s="32">
        <v>1103.675</v>
      </c>
      <c r="AL47" s="32">
        <v>1009.287</v>
      </c>
      <c r="AM47" s="32">
        <v>1074.536114060083</v>
      </c>
      <c r="AN47" s="32">
        <v>1010.0365244209991</v>
      </c>
      <c r="AO47" s="32">
        <v>1044.1136252385588</v>
      </c>
      <c r="AP47" s="32">
        <v>1067.2658250033376</v>
      </c>
      <c r="AQ47" s="32">
        <v>1073.7053914742908</v>
      </c>
      <c r="AR47" s="32">
        <v>1073.5498811198977</v>
      </c>
      <c r="AS47" s="32">
        <v>1073.1625508293703</v>
      </c>
      <c r="AT47" s="32">
        <v>1076.7949553039264</v>
      </c>
      <c r="AU47" s="32">
        <v>1083.5396068921536</v>
      </c>
      <c r="AV47" s="32">
        <v>1088.832070357565</v>
      </c>
    </row>
    <row r="48" spans="1:48" x14ac:dyDescent="0.25">
      <c r="A48" s="1"/>
      <c r="B48" s="66" t="s">
        <v>166</v>
      </c>
      <c r="C48" s="47"/>
      <c r="D48" s="32">
        <v>113.681</v>
      </c>
      <c r="E48" s="32">
        <v>123.886</v>
      </c>
      <c r="F48" s="32">
        <v>125.316</v>
      </c>
      <c r="G48" s="32">
        <v>132.83799999999999</v>
      </c>
      <c r="H48" s="32">
        <v>159.744</v>
      </c>
      <c r="I48" s="32">
        <v>152.99799999999999</v>
      </c>
      <c r="J48" s="32">
        <v>172.57</v>
      </c>
      <c r="K48" s="32">
        <v>172.52699999999999</v>
      </c>
      <c r="L48" s="32">
        <v>184.87299999999999</v>
      </c>
      <c r="M48" s="32">
        <v>171.55099999999999</v>
      </c>
      <c r="N48" s="32">
        <v>201.358</v>
      </c>
      <c r="O48" s="32">
        <v>211.81899999999999</v>
      </c>
      <c r="P48" s="32">
        <v>208.18700000000001</v>
      </c>
      <c r="Q48" s="32">
        <v>233.727</v>
      </c>
      <c r="R48" s="32">
        <v>289.226</v>
      </c>
      <c r="S48" s="32">
        <v>275.47000000000003</v>
      </c>
      <c r="T48" s="32">
        <v>314.41399999999999</v>
      </c>
      <c r="U48" s="32">
        <v>393.69499999999999</v>
      </c>
      <c r="V48" s="32">
        <v>646.77200000000005</v>
      </c>
      <c r="W48" s="32">
        <v>415.17399999999998</v>
      </c>
      <c r="X48" s="32">
        <v>406.78100000000001</v>
      </c>
      <c r="Y48" s="32">
        <v>564.78</v>
      </c>
      <c r="Z48" s="32">
        <v>541.69100000000003</v>
      </c>
      <c r="AA48" s="32">
        <v>635.12599999999998</v>
      </c>
      <c r="AB48" s="32">
        <v>540.86400000000003</v>
      </c>
      <c r="AC48" s="32">
        <v>522.70000000000005</v>
      </c>
      <c r="AD48" s="32">
        <v>479.54399999999998</v>
      </c>
      <c r="AE48" s="32">
        <v>521.62199999999996</v>
      </c>
      <c r="AF48" s="32">
        <v>478.04500000000002</v>
      </c>
      <c r="AG48" s="32">
        <v>479.197</v>
      </c>
      <c r="AH48" s="32">
        <v>481.20800000000003</v>
      </c>
      <c r="AI48" s="32">
        <v>529.91300000000001</v>
      </c>
      <c r="AJ48" s="32">
        <v>728.01400000000001</v>
      </c>
      <c r="AK48" s="32">
        <v>745.745</v>
      </c>
      <c r="AL48" s="32">
        <v>664.01300000000003</v>
      </c>
      <c r="AM48" s="32">
        <v>725.17453334222671</v>
      </c>
      <c r="AN48" s="32">
        <v>659.02081813669224</v>
      </c>
      <c r="AO48" s="32">
        <v>705.71289916295825</v>
      </c>
      <c r="AP48" s="32">
        <v>717.09576779228212</v>
      </c>
      <c r="AQ48" s="32">
        <v>715.91375149778105</v>
      </c>
      <c r="AR48" s="32">
        <v>709.75367760340396</v>
      </c>
      <c r="AS48" s="32">
        <v>704.59709722700416</v>
      </c>
      <c r="AT48" s="32">
        <v>704.13052606663564</v>
      </c>
      <c r="AU48" s="32">
        <v>706.75677170229858</v>
      </c>
      <c r="AV48" s="32">
        <v>708.01347515018813</v>
      </c>
    </row>
    <row r="49" spans="1:48" x14ac:dyDescent="0.25">
      <c r="A49" s="1"/>
      <c r="B49" s="63" t="s">
        <v>167</v>
      </c>
      <c r="C49" s="47"/>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row>
    <row r="50" spans="1:48" x14ac:dyDescent="0.25">
      <c r="A50" s="1"/>
      <c r="B50" s="62" t="s">
        <v>104</v>
      </c>
      <c r="C50" s="47"/>
      <c r="D50" s="32">
        <v>5.8140000000000001</v>
      </c>
      <c r="E50" s="32">
        <v>5.1980000000000004</v>
      </c>
      <c r="F50" s="32">
        <v>4.2530000000000001</v>
      </c>
      <c r="G50" s="32">
        <v>5.4720000000000004</v>
      </c>
      <c r="H50" s="32">
        <v>3.3420000000000001</v>
      </c>
      <c r="I50" s="32">
        <v>6.6360000000000001</v>
      </c>
      <c r="J50" s="32">
        <v>4.1890000000000001</v>
      </c>
      <c r="K50" s="32">
        <v>8.2289999999999992</v>
      </c>
      <c r="L50" s="32">
        <v>6.14</v>
      </c>
      <c r="M50" s="32">
        <v>8.7769999999999992</v>
      </c>
      <c r="N50" s="32">
        <v>9.7349999999999994</v>
      </c>
      <c r="O50" s="32">
        <v>7.3479999999999999</v>
      </c>
      <c r="P50" s="32">
        <v>6.7380000000000004</v>
      </c>
      <c r="Q50" s="32">
        <v>10.39</v>
      </c>
      <c r="R50" s="32">
        <v>8.8000000000000007</v>
      </c>
      <c r="S50" s="32">
        <v>11.476000000000001</v>
      </c>
      <c r="T50" s="32">
        <v>10.561999999999999</v>
      </c>
      <c r="U50" s="32">
        <v>21.693000000000001</v>
      </c>
      <c r="V50" s="32">
        <v>14.54</v>
      </c>
      <c r="W50" s="32">
        <v>18.027999999999999</v>
      </c>
      <c r="X50" s="32">
        <v>13.257</v>
      </c>
      <c r="Y50" s="32">
        <v>24.527000000000001</v>
      </c>
      <c r="Z50" s="32">
        <v>14.919</v>
      </c>
      <c r="AA50" s="32">
        <v>23.324999999999999</v>
      </c>
      <c r="AB50" s="32">
        <v>23.416</v>
      </c>
      <c r="AC50" s="32">
        <v>30.285</v>
      </c>
      <c r="AD50" s="32">
        <v>29.416</v>
      </c>
      <c r="AE50" s="32">
        <v>15.596</v>
      </c>
      <c r="AF50" s="32">
        <v>15.678000000000001</v>
      </c>
      <c r="AG50" s="32">
        <v>22.001000000000001</v>
      </c>
      <c r="AH50" s="32">
        <v>19.716000000000001</v>
      </c>
      <c r="AI50" s="32">
        <v>25.068000000000001</v>
      </c>
      <c r="AJ50" s="32">
        <v>20.141999999999999</v>
      </c>
      <c r="AK50" s="32">
        <v>18.356000000000002</v>
      </c>
      <c r="AL50" s="32">
        <v>22.588000000000001</v>
      </c>
      <c r="AM50" s="32">
        <v>21.803922735077293</v>
      </c>
      <c r="AN50" s="32">
        <v>22.483437375087135</v>
      </c>
      <c r="AO50" s="32">
        <v>23.26077437521112</v>
      </c>
      <c r="AP50" s="32">
        <v>24.09809398865216</v>
      </c>
      <c r="AQ50" s="32">
        <v>24.976106572110595</v>
      </c>
      <c r="AR50" s="32">
        <v>25.872358340784857</v>
      </c>
      <c r="AS50" s="32">
        <v>26.696705564961974</v>
      </c>
      <c r="AT50" s="32">
        <v>27.400473938492453</v>
      </c>
      <c r="AU50" s="32">
        <v>27.958595340326575</v>
      </c>
      <c r="AV50" s="32">
        <v>28.368465327404941</v>
      </c>
    </row>
    <row r="51" spans="1:48" x14ac:dyDescent="0.25">
      <c r="A51" s="1"/>
      <c r="B51" s="63" t="s">
        <v>167</v>
      </c>
      <c r="C51" s="47"/>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row>
    <row r="52" spans="1:48" x14ac:dyDescent="0.25">
      <c r="A52" s="1"/>
      <c r="B52" s="62" t="s">
        <v>168</v>
      </c>
      <c r="C52" s="47"/>
      <c r="D52" s="32">
        <v>397.00599999999997</v>
      </c>
      <c r="E52" s="32">
        <v>388.17399999999998</v>
      </c>
      <c r="F52" s="32">
        <v>267.27300000000002</v>
      </c>
      <c r="G52" s="32">
        <v>407.63099999999997</v>
      </c>
      <c r="H52" s="32">
        <v>293.19499999999999</v>
      </c>
      <c r="I52" s="32">
        <v>124.80800000000001</v>
      </c>
      <c r="J52" s="32">
        <v>179.792</v>
      </c>
      <c r="K52" s="32">
        <v>180.43799999999999</v>
      </c>
      <c r="L52" s="32">
        <v>431.00200000000001</v>
      </c>
      <c r="M52" s="32">
        <v>802.00699999999995</v>
      </c>
      <c r="N52" s="32">
        <v>1002.1420000000001</v>
      </c>
      <c r="O52" s="32">
        <v>767.46</v>
      </c>
      <c r="P52" s="32">
        <v>206.333</v>
      </c>
      <c r="Q52" s="32">
        <v>442.68799999999999</v>
      </c>
      <c r="R52" s="32">
        <v>252.59399999999999</v>
      </c>
      <c r="S52" s="32">
        <v>603.37300000000005</v>
      </c>
      <c r="T52" s="32">
        <v>202.73500000000001</v>
      </c>
      <c r="U52" s="32">
        <v>121.736</v>
      </c>
      <c r="V52" s="32">
        <v>214.43100000000001</v>
      </c>
      <c r="W52" s="32">
        <v>147.05199999999999</v>
      </c>
      <c r="X52" s="32">
        <v>531.23900000000003</v>
      </c>
      <c r="Y52" s="32">
        <v>128.172</v>
      </c>
      <c r="Z52" s="32">
        <v>41.497999999999998</v>
      </c>
      <c r="AA52" s="32">
        <v>188.268</v>
      </c>
      <c r="AB52" s="32">
        <v>-126.63200000000001</v>
      </c>
      <c r="AC52" s="32">
        <v>76.724999999999994</v>
      </c>
      <c r="AD52" s="32">
        <v>346.18599999999998</v>
      </c>
      <c r="AE52" s="32">
        <v>275.50700000000001</v>
      </c>
      <c r="AF52" s="32">
        <v>472.58100000000002</v>
      </c>
      <c r="AG52" s="32">
        <v>792.41600000000005</v>
      </c>
      <c r="AH52" s="32">
        <v>1494.971</v>
      </c>
      <c r="AI52" s="32">
        <v>1172.8050000000001</v>
      </c>
      <c r="AJ52" s="32">
        <v>1121.05</v>
      </c>
      <c r="AK52" s="32">
        <v>-52.935000000000002</v>
      </c>
      <c r="AL52" s="32">
        <v>-136.06899999999999</v>
      </c>
      <c r="AM52" s="32">
        <v>1264.332485845151</v>
      </c>
      <c r="AN52" s="32">
        <v>551.95280856365571</v>
      </c>
      <c r="AO52" s="32">
        <v>488.89057046518178</v>
      </c>
      <c r="AP52" s="32">
        <v>378.71855485884873</v>
      </c>
      <c r="AQ52" s="32">
        <v>316.86485232624864</v>
      </c>
      <c r="AR52" s="32">
        <v>305.38825494760277</v>
      </c>
      <c r="AS52" s="32">
        <v>310.5892427121214</v>
      </c>
      <c r="AT52" s="32">
        <v>326.04319184756105</v>
      </c>
      <c r="AU52" s="32">
        <v>337.4650315080446</v>
      </c>
      <c r="AV52" s="32">
        <v>347.55721982910723</v>
      </c>
    </row>
    <row r="53" spans="1:48" x14ac:dyDescent="0.25">
      <c r="A53" s="1"/>
      <c r="B53" s="63" t="s">
        <v>169</v>
      </c>
      <c r="C53" s="47"/>
      <c r="D53" s="32">
        <v>545.37800000000004</v>
      </c>
      <c r="E53" s="32">
        <v>533.85299999999995</v>
      </c>
      <c r="F53" s="32">
        <v>443.15600000000001</v>
      </c>
      <c r="G53" s="32">
        <v>564.53099999999995</v>
      </c>
      <c r="H53" s="32">
        <v>457.31700000000001</v>
      </c>
      <c r="I53" s="32">
        <v>296.21499999999997</v>
      </c>
      <c r="J53" s="32">
        <v>353.41699999999997</v>
      </c>
      <c r="K53" s="32">
        <v>361.47800000000001</v>
      </c>
      <c r="L53" s="32">
        <v>608.76599999999996</v>
      </c>
      <c r="M53" s="32">
        <v>975.58299999999997</v>
      </c>
      <c r="N53" s="32">
        <v>1178.0360000000001</v>
      </c>
      <c r="O53" s="32">
        <v>944.71</v>
      </c>
      <c r="P53" s="32">
        <v>383.52800000000002</v>
      </c>
      <c r="Q53" s="32">
        <v>652.15200000000004</v>
      </c>
      <c r="R53" s="32">
        <v>466.95499999999998</v>
      </c>
      <c r="S53" s="32">
        <v>832.50599999999997</v>
      </c>
      <c r="T53" s="32">
        <v>453.14</v>
      </c>
      <c r="U53" s="32">
        <v>392.68299999999999</v>
      </c>
      <c r="V53" s="32">
        <v>510.54599999999999</v>
      </c>
      <c r="W53" s="32">
        <v>441.78899999999999</v>
      </c>
      <c r="X53" s="32">
        <v>844.78800000000001</v>
      </c>
      <c r="Y53" s="32">
        <v>460.80500000000001</v>
      </c>
      <c r="Z53" s="32">
        <v>409.09399999999999</v>
      </c>
      <c r="AA53" s="32">
        <v>600.75699999999995</v>
      </c>
      <c r="AB53" s="32">
        <v>217.24199999999999</v>
      </c>
      <c r="AC53" s="32">
        <v>363.03899999999999</v>
      </c>
      <c r="AD53" s="32">
        <v>622.04700000000003</v>
      </c>
      <c r="AE53" s="32">
        <v>588.38199999999995</v>
      </c>
      <c r="AF53" s="32">
        <v>738.97500000000002</v>
      </c>
      <c r="AG53" s="32">
        <v>1056.1320000000001</v>
      </c>
      <c r="AH53" s="32">
        <v>1760.3130000000001</v>
      </c>
      <c r="AI53" s="32">
        <v>1450.2280000000001</v>
      </c>
      <c r="AJ53" s="32">
        <v>1458.55</v>
      </c>
      <c r="AK53" s="32">
        <v>313.07799999999997</v>
      </c>
      <c r="AL53" s="32">
        <v>293.98399999999998</v>
      </c>
      <c r="AM53" s="32">
        <v>1718.2763306808652</v>
      </c>
      <c r="AN53" s="32">
        <v>1011.5184751678428</v>
      </c>
      <c r="AO53" s="32">
        <v>949.42642188794343</v>
      </c>
      <c r="AP53" s="32">
        <v>839.77736763023449</v>
      </c>
      <c r="AQ53" s="32">
        <v>779.25960770048755</v>
      </c>
      <c r="AR53" s="32">
        <v>771.79189288099587</v>
      </c>
      <c r="AS53" s="32">
        <v>780.8987372059305</v>
      </c>
      <c r="AT53" s="32">
        <v>799.32841933557313</v>
      </c>
      <c r="AU53" s="32">
        <v>814.18490652082869</v>
      </c>
      <c r="AV53" s="32">
        <v>827.89326120298028</v>
      </c>
    </row>
    <row r="54" spans="1:48" x14ac:dyDescent="0.25">
      <c r="A54" s="1"/>
      <c r="B54" s="63" t="s">
        <v>114</v>
      </c>
      <c r="C54" s="47"/>
      <c r="D54" s="32">
        <v>148.37200000000001</v>
      </c>
      <c r="E54" s="32">
        <v>145.679</v>
      </c>
      <c r="F54" s="32">
        <v>175.88300000000001</v>
      </c>
      <c r="G54" s="32">
        <v>156.9</v>
      </c>
      <c r="H54" s="32">
        <v>164.12200000000001</v>
      </c>
      <c r="I54" s="32">
        <v>171.40700000000001</v>
      </c>
      <c r="J54" s="32">
        <v>173.625</v>
      </c>
      <c r="K54" s="32">
        <v>181.04</v>
      </c>
      <c r="L54" s="32">
        <v>177.76400000000001</v>
      </c>
      <c r="M54" s="32">
        <v>173.57599999999999</v>
      </c>
      <c r="N54" s="32">
        <v>175.89400000000001</v>
      </c>
      <c r="O54" s="32">
        <v>177.25</v>
      </c>
      <c r="P54" s="32">
        <v>177.19499999999999</v>
      </c>
      <c r="Q54" s="32">
        <v>209.464</v>
      </c>
      <c r="R54" s="32">
        <v>214.36099999999999</v>
      </c>
      <c r="S54" s="32">
        <v>229.13300000000001</v>
      </c>
      <c r="T54" s="32">
        <v>250.405</v>
      </c>
      <c r="U54" s="32">
        <v>270.947</v>
      </c>
      <c r="V54" s="32">
        <v>296.11500000000001</v>
      </c>
      <c r="W54" s="32">
        <v>294.73700000000002</v>
      </c>
      <c r="X54" s="32">
        <v>313.548</v>
      </c>
      <c r="Y54" s="32">
        <v>332.63299999999998</v>
      </c>
      <c r="Z54" s="32">
        <v>367.596</v>
      </c>
      <c r="AA54" s="32">
        <v>412.48899999999998</v>
      </c>
      <c r="AB54" s="32">
        <v>343.87400000000002</v>
      </c>
      <c r="AC54" s="32">
        <v>286.31400000000002</v>
      </c>
      <c r="AD54" s="32">
        <v>275.86099999999999</v>
      </c>
      <c r="AE54" s="32">
        <v>312.87599999999998</v>
      </c>
      <c r="AF54" s="32">
        <v>266.39400000000001</v>
      </c>
      <c r="AG54" s="32">
        <v>263.71499999999997</v>
      </c>
      <c r="AH54" s="32">
        <v>265.34199999999998</v>
      </c>
      <c r="AI54" s="32">
        <v>277.423</v>
      </c>
      <c r="AJ54" s="32">
        <v>337.50099999999998</v>
      </c>
      <c r="AK54" s="32">
        <v>366.01299999999998</v>
      </c>
      <c r="AL54" s="32">
        <v>430.053</v>
      </c>
      <c r="AM54" s="32">
        <v>453.943844835714</v>
      </c>
      <c r="AN54" s="32">
        <v>459.56566660418707</v>
      </c>
      <c r="AO54" s="32">
        <v>460.53585142276165</v>
      </c>
      <c r="AP54" s="32">
        <v>461.05881277138576</v>
      </c>
      <c r="AQ54" s="32">
        <v>462.39475537423891</v>
      </c>
      <c r="AR54" s="32">
        <v>466.4036379333931</v>
      </c>
      <c r="AS54" s="32">
        <v>470.3094944938091</v>
      </c>
      <c r="AT54" s="32">
        <v>473.28522748801208</v>
      </c>
      <c r="AU54" s="32">
        <v>476.71987501278409</v>
      </c>
      <c r="AV54" s="32">
        <v>480.33604137387306</v>
      </c>
    </row>
    <row r="55" spans="1:48" x14ac:dyDescent="0.25">
      <c r="A55" s="1"/>
      <c r="B55" s="63" t="s">
        <v>167</v>
      </c>
      <c r="C55" s="47"/>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row>
    <row r="56" spans="1:48" x14ac:dyDescent="0.25">
      <c r="A56" s="1"/>
      <c r="B56" s="62" t="s">
        <v>170</v>
      </c>
      <c r="C56" s="47"/>
      <c r="D56" s="32">
        <v>2001.4179999999999</v>
      </c>
      <c r="E56" s="32">
        <v>1783.575</v>
      </c>
      <c r="F56" s="32">
        <v>2311.5529999999999</v>
      </c>
      <c r="G56" s="32">
        <v>1947.66</v>
      </c>
      <c r="H56" s="32">
        <v>2288.7359999999999</v>
      </c>
      <c r="I56" s="32">
        <v>1805.0229999999999</v>
      </c>
      <c r="J56" s="32">
        <v>2627.8690000000001</v>
      </c>
      <c r="K56" s="32">
        <v>1624.722</v>
      </c>
      <c r="L56" s="32">
        <v>2321.89</v>
      </c>
      <c r="M56" s="32">
        <v>2046.28</v>
      </c>
      <c r="N56" s="32">
        <v>2467.1109999999999</v>
      </c>
      <c r="O56" s="32">
        <v>2101.3780000000002</v>
      </c>
      <c r="P56" s="32">
        <v>1765.9059999999999</v>
      </c>
      <c r="Q56" s="32">
        <v>2710.91</v>
      </c>
      <c r="R56" s="32">
        <v>2154.1669999999999</v>
      </c>
      <c r="S56" s="32">
        <v>2567.0889999999999</v>
      </c>
      <c r="T56" s="32">
        <v>2068.7040000000002</v>
      </c>
      <c r="U56" s="32">
        <v>3092.9459999999999</v>
      </c>
      <c r="V56" s="32">
        <v>4366.8100000000004</v>
      </c>
      <c r="W56" s="32">
        <v>3468.5590000000002</v>
      </c>
      <c r="X56" s="32">
        <v>4212.0739999999996</v>
      </c>
      <c r="Y56" s="32">
        <v>4160.509</v>
      </c>
      <c r="Z56" s="32">
        <v>6334.9120000000003</v>
      </c>
      <c r="AA56" s="32">
        <v>4875.8069999999998</v>
      </c>
      <c r="AB56" s="32">
        <v>3724.5990000000002</v>
      </c>
      <c r="AC56" s="32">
        <v>3369.9430000000002</v>
      </c>
      <c r="AD56" s="32">
        <v>4209.9480000000003</v>
      </c>
      <c r="AE56" s="32">
        <v>4193.7709999999997</v>
      </c>
      <c r="AF56" s="32">
        <v>4681.0929999999998</v>
      </c>
      <c r="AG56" s="32">
        <v>4422.09</v>
      </c>
      <c r="AH56" s="32">
        <v>5757.5529999999999</v>
      </c>
      <c r="AI56" s="32">
        <v>6739.1059999999998</v>
      </c>
      <c r="AJ56" s="32">
        <v>9275.68</v>
      </c>
      <c r="AK56" s="32">
        <v>7526.3810000000003</v>
      </c>
      <c r="AL56" s="32">
        <v>5609.6509999999998</v>
      </c>
      <c r="AM56" s="32">
        <v>6576.1040041580163</v>
      </c>
      <c r="AN56" s="32">
        <v>5968.4400173004542</v>
      </c>
      <c r="AO56" s="32">
        <v>6297.0430663360748</v>
      </c>
      <c r="AP56" s="32">
        <v>6252.1017700906768</v>
      </c>
      <c r="AQ56" s="32">
        <v>6171.4779139567672</v>
      </c>
      <c r="AR56" s="32">
        <v>6176.6323508398991</v>
      </c>
      <c r="AS56" s="32">
        <v>6218.635746450951</v>
      </c>
      <c r="AT56" s="32">
        <v>6283.5775038129341</v>
      </c>
      <c r="AU56" s="32">
        <v>6304.9667245617675</v>
      </c>
      <c r="AV56" s="32">
        <v>6242.2277261464806</v>
      </c>
    </row>
    <row r="57" spans="1:48" x14ac:dyDescent="0.25">
      <c r="A57" s="1"/>
      <c r="B57" s="63" t="s">
        <v>115</v>
      </c>
      <c r="C57" s="47"/>
      <c r="D57" s="32">
        <v>490.68200000000002</v>
      </c>
      <c r="E57" s="32">
        <v>479.673</v>
      </c>
      <c r="F57" s="32">
        <v>473.43799999999999</v>
      </c>
      <c r="G57" s="32">
        <v>457.83</v>
      </c>
      <c r="H57" s="32">
        <v>459.851</v>
      </c>
      <c r="I57" s="32">
        <v>470.13900000000001</v>
      </c>
      <c r="J57" s="32">
        <v>466.96600000000001</v>
      </c>
      <c r="K57" s="32">
        <v>480.45400000000001</v>
      </c>
      <c r="L57" s="32">
        <v>476.24599999999998</v>
      </c>
      <c r="M57" s="32">
        <v>469.38400000000001</v>
      </c>
      <c r="N57" s="32">
        <v>466.65100000000001</v>
      </c>
      <c r="O57" s="32">
        <v>471.08</v>
      </c>
      <c r="P57" s="32">
        <v>475.18799999999999</v>
      </c>
      <c r="Q57" s="32">
        <v>481.18099999999998</v>
      </c>
      <c r="R57" s="32">
        <v>512.62699999999995</v>
      </c>
      <c r="S57" s="32">
        <v>545.22799999999995</v>
      </c>
      <c r="T57" s="32">
        <v>565.53499999999997</v>
      </c>
      <c r="U57" s="32">
        <v>580.95299999999997</v>
      </c>
      <c r="V57" s="32">
        <v>447.63900000000001</v>
      </c>
      <c r="W57" s="32">
        <v>450.642</v>
      </c>
      <c r="X57" s="32">
        <v>431.10399999999998</v>
      </c>
      <c r="Y57" s="32">
        <v>462.63799999999998</v>
      </c>
      <c r="Z57" s="32">
        <v>1100.7470000000001</v>
      </c>
      <c r="AA57" s="32">
        <v>1179.5239999999999</v>
      </c>
      <c r="AB57" s="32">
        <v>1523.9870000000001</v>
      </c>
      <c r="AC57" s="32">
        <v>1386.002</v>
      </c>
      <c r="AD57" s="32">
        <v>1445.6030000000001</v>
      </c>
      <c r="AE57" s="32">
        <v>1185.1379999999999</v>
      </c>
      <c r="AF57" s="32">
        <v>1029.79</v>
      </c>
      <c r="AG57" s="32">
        <v>945.33399999999995</v>
      </c>
      <c r="AH57" s="32">
        <v>980.71100000000001</v>
      </c>
      <c r="AI57" s="32">
        <v>863.53499999999997</v>
      </c>
      <c r="AJ57" s="32">
        <v>1183.8130000000001</v>
      </c>
      <c r="AK57" s="32">
        <v>1163.7940000000001</v>
      </c>
      <c r="AL57" s="32">
        <v>970.49699999999996</v>
      </c>
      <c r="AM57" s="32">
        <v>897.52906890192719</v>
      </c>
      <c r="AN57" s="32">
        <v>867.12530226280262</v>
      </c>
      <c r="AO57" s="32">
        <v>844.24356734315381</v>
      </c>
      <c r="AP57" s="32">
        <v>843.23689102134392</v>
      </c>
      <c r="AQ57" s="32">
        <v>840.89973143265013</v>
      </c>
      <c r="AR57" s="32">
        <v>839.88640312050848</v>
      </c>
      <c r="AS57" s="32">
        <v>840.42119898210615</v>
      </c>
      <c r="AT57" s="32">
        <v>841.4572061454827</v>
      </c>
      <c r="AU57" s="32">
        <v>842.24109580574498</v>
      </c>
      <c r="AV57" s="32">
        <v>842.72326084681742</v>
      </c>
    </row>
    <row r="58" spans="1:48" x14ac:dyDescent="0.25">
      <c r="A58" s="1"/>
      <c r="B58" s="64" t="s">
        <v>171</v>
      </c>
      <c r="C58" s="47"/>
      <c r="D58" s="32">
        <v>1510.7360000000001</v>
      </c>
      <c r="E58" s="32">
        <v>1303.902</v>
      </c>
      <c r="F58" s="32">
        <v>1838.115</v>
      </c>
      <c r="G58" s="32">
        <v>1489.83</v>
      </c>
      <c r="H58" s="32">
        <v>1828.885</v>
      </c>
      <c r="I58" s="32">
        <v>1334.884</v>
      </c>
      <c r="J58" s="32">
        <v>2160.9029999999998</v>
      </c>
      <c r="K58" s="32">
        <v>1144.268</v>
      </c>
      <c r="L58" s="32">
        <v>1845.644</v>
      </c>
      <c r="M58" s="32">
        <v>1576.896</v>
      </c>
      <c r="N58" s="32">
        <v>2000.46</v>
      </c>
      <c r="O58" s="32">
        <v>1630.298</v>
      </c>
      <c r="P58" s="32">
        <v>1290.7180000000001</v>
      </c>
      <c r="Q58" s="32">
        <v>2229.7289999999998</v>
      </c>
      <c r="R58" s="32">
        <v>1641.54</v>
      </c>
      <c r="S58" s="32">
        <v>2021.8610000000001</v>
      </c>
      <c r="T58" s="32">
        <v>1503.1690000000001</v>
      </c>
      <c r="U58" s="32">
        <v>2511.9929999999999</v>
      </c>
      <c r="V58" s="32">
        <v>3919.1709999999998</v>
      </c>
      <c r="W58" s="32">
        <v>3017.9160000000002</v>
      </c>
      <c r="X58" s="32">
        <v>3780.9690000000001</v>
      </c>
      <c r="Y58" s="32">
        <v>3697.8710000000001</v>
      </c>
      <c r="Z58" s="32">
        <v>5234.165</v>
      </c>
      <c r="AA58" s="32">
        <v>3696.2829999999999</v>
      </c>
      <c r="AB58" s="32">
        <v>2200.6129999999998</v>
      </c>
      <c r="AC58" s="32">
        <v>1983.94</v>
      </c>
      <c r="AD58" s="32">
        <v>2764.3449999999998</v>
      </c>
      <c r="AE58" s="32">
        <v>3008.6329999999998</v>
      </c>
      <c r="AF58" s="32">
        <v>3651.3029999999999</v>
      </c>
      <c r="AG58" s="32">
        <v>3476.7559999999999</v>
      </c>
      <c r="AH58" s="32">
        <v>4776.8419999999996</v>
      </c>
      <c r="AI58" s="32">
        <v>5875.5709999999999</v>
      </c>
      <c r="AJ58" s="32">
        <v>8091.8670000000002</v>
      </c>
      <c r="AK58" s="32">
        <v>6362.5879999999997</v>
      </c>
      <c r="AL58" s="32">
        <v>4639.1540000000005</v>
      </c>
      <c r="AM58" s="32">
        <v>5678.5749352560888</v>
      </c>
      <c r="AN58" s="32">
        <v>5101.3147150376517</v>
      </c>
      <c r="AO58" s="32">
        <v>5452.7994989929211</v>
      </c>
      <c r="AP58" s="32">
        <v>5408.8648790693333</v>
      </c>
      <c r="AQ58" s="32">
        <v>5330.5781825241174</v>
      </c>
      <c r="AR58" s="32">
        <v>5336.7459477193906</v>
      </c>
      <c r="AS58" s="32">
        <v>5378.214547468845</v>
      </c>
      <c r="AT58" s="32">
        <v>5442.1202976674513</v>
      </c>
      <c r="AU58" s="32">
        <v>5462.7256287560222</v>
      </c>
      <c r="AV58" s="32">
        <v>5399.504465299663</v>
      </c>
    </row>
    <row r="59" spans="1:48" x14ac:dyDescent="0.25">
      <c r="A59" s="1"/>
      <c r="B59" s="63" t="s">
        <v>167</v>
      </c>
      <c r="C59" s="47"/>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row>
    <row r="60" spans="1:48" x14ac:dyDescent="0.25">
      <c r="A60" s="1"/>
      <c r="B60" s="62" t="s">
        <v>172</v>
      </c>
      <c r="C60" s="47"/>
      <c r="D60" s="32">
        <v>803.86400000000003</v>
      </c>
      <c r="E60" s="32">
        <v>764.33100000000002</v>
      </c>
      <c r="F60" s="32">
        <v>731.89</v>
      </c>
      <c r="G60" s="32">
        <v>774.54100000000005</v>
      </c>
      <c r="H60" s="32">
        <v>780.14200000000005</v>
      </c>
      <c r="I60" s="32">
        <v>797.27599999999995</v>
      </c>
      <c r="J60" s="32">
        <v>829.73099999999999</v>
      </c>
      <c r="K60" s="32">
        <v>814.69500000000005</v>
      </c>
      <c r="L60" s="32">
        <v>859.12199999999996</v>
      </c>
      <c r="M60" s="32">
        <v>822.35799999999995</v>
      </c>
      <c r="N60" s="32">
        <v>957.19899999999996</v>
      </c>
      <c r="O60" s="32">
        <v>856.52099999999996</v>
      </c>
      <c r="P60" s="32">
        <v>801.47400000000005</v>
      </c>
      <c r="Q60" s="32">
        <v>678.73699999999997</v>
      </c>
      <c r="R60" s="32">
        <v>723.15700000000004</v>
      </c>
      <c r="S60" s="32">
        <v>828.34400000000005</v>
      </c>
      <c r="T60" s="32">
        <v>796.66499999999996</v>
      </c>
      <c r="U60" s="32">
        <v>908.15800000000002</v>
      </c>
      <c r="V60" s="32">
        <v>1401.7080000000001</v>
      </c>
      <c r="W60" s="32">
        <v>1318.2380000000001</v>
      </c>
      <c r="X60" s="32">
        <v>1396.877</v>
      </c>
      <c r="Y60" s="32">
        <v>1400.828</v>
      </c>
      <c r="Z60" s="32">
        <v>1724.34</v>
      </c>
      <c r="AA60" s="32">
        <v>1776.08</v>
      </c>
      <c r="AB60" s="32">
        <v>1884.172</v>
      </c>
      <c r="AC60" s="32">
        <v>1809.6859999999999</v>
      </c>
      <c r="AD60" s="32">
        <v>1875.76</v>
      </c>
      <c r="AE60" s="32">
        <v>1826.461</v>
      </c>
      <c r="AF60" s="32">
        <v>1820.8920000000001</v>
      </c>
      <c r="AG60" s="32">
        <v>1870.258</v>
      </c>
      <c r="AH60" s="32">
        <v>1781.3420000000001</v>
      </c>
      <c r="AI60" s="32">
        <v>1948.3440000000001</v>
      </c>
      <c r="AJ60" s="32">
        <v>1872.4480000000001</v>
      </c>
      <c r="AK60" s="32">
        <v>2201.328</v>
      </c>
      <c r="AL60" s="32">
        <v>2191.6190000000001</v>
      </c>
      <c r="AM60" s="32">
        <v>2213.7649443874789</v>
      </c>
      <c r="AN60" s="32">
        <v>2187.6514010467763</v>
      </c>
      <c r="AO60" s="32">
        <v>2171.2903203105438</v>
      </c>
      <c r="AP60" s="32">
        <v>2180.8010630260414</v>
      </c>
      <c r="AQ60" s="32">
        <v>2197.2921552709522</v>
      </c>
      <c r="AR60" s="32">
        <v>2208.6265257049045</v>
      </c>
      <c r="AS60" s="32">
        <v>2219.2339331864578</v>
      </c>
      <c r="AT60" s="32">
        <v>2228.9686915424027</v>
      </c>
      <c r="AU60" s="32">
        <v>2237.5939827051861</v>
      </c>
      <c r="AV60" s="32">
        <v>2245.0904926923913</v>
      </c>
    </row>
    <row r="61" spans="1:48" x14ac:dyDescent="0.25">
      <c r="A61" s="1"/>
      <c r="B61" s="63" t="s">
        <v>173</v>
      </c>
      <c r="C61" s="47"/>
      <c r="D61" s="32">
        <v>82.113</v>
      </c>
      <c r="E61" s="32">
        <v>72.480999999999995</v>
      </c>
      <c r="F61" s="32">
        <v>77.218999999999994</v>
      </c>
      <c r="G61" s="32">
        <v>82.024000000000001</v>
      </c>
      <c r="H61" s="32">
        <v>95</v>
      </c>
      <c r="I61" s="32">
        <v>93.558999999999997</v>
      </c>
      <c r="J61" s="32">
        <v>102.325</v>
      </c>
      <c r="K61" s="32">
        <v>107.568</v>
      </c>
      <c r="L61" s="32">
        <v>126.399</v>
      </c>
      <c r="M61" s="32">
        <v>116.595</v>
      </c>
      <c r="N61" s="32">
        <v>128.12899999999999</v>
      </c>
      <c r="O61" s="32">
        <v>146.85300000000001</v>
      </c>
      <c r="P61" s="32">
        <v>138.94</v>
      </c>
      <c r="Q61" s="32">
        <v>101.297</v>
      </c>
      <c r="R61" s="32">
        <v>150.21799999999999</v>
      </c>
      <c r="S61" s="32">
        <v>153.67699999999999</v>
      </c>
      <c r="T61" s="32">
        <v>159.614</v>
      </c>
      <c r="U61" s="32">
        <v>235.095</v>
      </c>
      <c r="V61" s="32">
        <v>278.334</v>
      </c>
      <c r="W61" s="32">
        <v>202.21</v>
      </c>
      <c r="X61" s="32">
        <v>184.51599999999999</v>
      </c>
      <c r="Y61" s="32">
        <v>225.583</v>
      </c>
      <c r="Z61" s="32">
        <v>350.68200000000002</v>
      </c>
      <c r="AA61" s="32">
        <v>320.39699999999999</v>
      </c>
      <c r="AB61" s="32">
        <v>439.90600000000001</v>
      </c>
      <c r="AC61" s="32">
        <v>197.09100000000001</v>
      </c>
      <c r="AD61" s="32">
        <v>227.63</v>
      </c>
      <c r="AE61" s="32">
        <v>254.18600000000001</v>
      </c>
      <c r="AF61" s="32">
        <v>227.654</v>
      </c>
      <c r="AG61" s="32">
        <v>287.60899999999998</v>
      </c>
      <c r="AH61" s="32">
        <v>300.89800000000002</v>
      </c>
      <c r="AI61" s="32">
        <v>276.45999999999998</v>
      </c>
      <c r="AJ61" s="32">
        <v>358.702</v>
      </c>
      <c r="AK61" s="32">
        <v>348.17200000000003</v>
      </c>
      <c r="AL61" s="32">
        <v>410.54</v>
      </c>
      <c r="AM61" s="32">
        <v>429.83240013343828</v>
      </c>
      <c r="AN61" s="32">
        <v>440.91307934034739</v>
      </c>
      <c r="AO61" s="32">
        <v>450.18464013279646</v>
      </c>
      <c r="AP61" s="32">
        <v>458.79766857530501</v>
      </c>
      <c r="AQ61" s="32">
        <v>466.16184084758305</v>
      </c>
      <c r="AR61" s="32">
        <v>472.74835144640713</v>
      </c>
      <c r="AS61" s="32">
        <v>479.43264141950993</v>
      </c>
      <c r="AT61" s="32">
        <v>485.9659465484483</v>
      </c>
      <c r="AU61" s="32">
        <v>491.88479933317677</v>
      </c>
      <c r="AV61" s="32">
        <v>497.11149133623519</v>
      </c>
    </row>
    <row r="62" spans="1:48" x14ac:dyDescent="0.25">
      <c r="A62" s="1"/>
      <c r="B62" s="63" t="s">
        <v>174</v>
      </c>
      <c r="C62" s="47"/>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176.40600000000001</v>
      </c>
      <c r="W62" s="32">
        <v>170.542</v>
      </c>
      <c r="X62" s="32">
        <v>197.45500000000001</v>
      </c>
      <c r="Y62" s="32">
        <v>194.42099999999999</v>
      </c>
      <c r="Z62" s="32">
        <v>203.476</v>
      </c>
      <c r="AA62" s="32">
        <v>237.18</v>
      </c>
      <c r="AB62" s="32">
        <v>364.49</v>
      </c>
      <c r="AC62" s="32">
        <v>418.43</v>
      </c>
      <c r="AD62" s="32">
        <v>423.02100000000002</v>
      </c>
      <c r="AE62" s="32">
        <v>367.00299999999999</v>
      </c>
      <c r="AF62" s="32">
        <v>350.69099999999997</v>
      </c>
      <c r="AG62" s="32">
        <v>347.88799999999998</v>
      </c>
      <c r="AH62" s="32">
        <v>327.67200000000003</v>
      </c>
      <c r="AI62" s="32">
        <v>401.01299999999998</v>
      </c>
      <c r="AJ62" s="32">
        <v>292.83800000000002</v>
      </c>
      <c r="AK62" s="32">
        <v>367.18200000000002</v>
      </c>
      <c r="AL62" s="32">
        <v>307.93400000000003</v>
      </c>
      <c r="AM62" s="32">
        <v>315.16986184573375</v>
      </c>
      <c r="AN62" s="32">
        <v>314.46831708839591</v>
      </c>
      <c r="AO62" s="32">
        <v>314.4882211545912</v>
      </c>
      <c r="AP62" s="32">
        <v>315.79445371595256</v>
      </c>
      <c r="AQ62" s="32">
        <v>317.0911221265207</v>
      </c>
      <c r="AR62" s="32">
        <v>318.28845192866402</v>
      </c>
      <c r="AS62" s="32">
        <v>319.3310134732468</v>
      </c>
      <c r="AT62" s="32">
        <v>320.11384313916619</v>
      </c>
      <c r="AU62" s="32">
        <v>320.68605544009461</v>
      </c>
      <c r="AV62" s="32">
        <v>321.09600002090161</v>
      </c>
    </row>
    <row r="63" spans="1:48" x14ac:dyDescent="0.25">
      <c r="A63" s="1"/>
      <c r="B63" s="63" t="s">
        <v>175</v>
      </c>
      <c r="C63" s="47"/>
      <c r="D63" s="32">
        <v>402.47399999999999</v>
      </c>
      <c r="E63" s="32">
        <v>400.88299999999998</v>
      </c>
      <c r="F63" s="32">
        <v>378.24099999999999</v>
      </c>
      <c r="G63" s="32">
        <v>437.98599999999999</v>
      </c>
      <c r="H63" s="32">
        <v>405.72800000000001</v>
      </c>
      <c r="I63" s="32">
        <v>390.80500000000001</v>
      </c>
      <c r="J63" s="32">
        <v>406.49700000000001</v>
      </c>
      <c r="K63" s="32">
        <v>389.02300000000002</v>
      </c>
      <c r="L63" s="32">
        <v>408.13499999999999</v>
      </c>
      <c r="M63" s="32">
        <v>384.17</v>
      </c>
      <c r="N63" s="32">
        <v>504.10500000000002</v>
      </c>
      <c r="O63" s="32">
        <v>417.53199999999998</v>
      </c>
      <c r="P63" s="32">
        <v>385.74799999999999</v>
      </c>
      <c r="Q63" s="32">
        <v>337.57900000000001</v>
      </c>
      <c r="R63" s="32">
        <v>339.142</v>
      </c>
      <c r="S63" s="32">
        <v>397.31200000000001</v>
      </c>
      <c r="T63" s="32">
        <v>320.18299999999999</v>
      </c>
      <c r="U63" s="32">
        <v>336.82799999999997</v>
      </c>
      <c r="V63" s="32">
        <v>582.05700000000002</v>
      </c>
      <c r="W63" s="32">
        <v>562.70699999999999</v>
      </c>
      <c r="X63" s="32">
        <v>651.50900000000001</v>
      </c>
      <c r="Y63" s="32">
        <v>641.49900000000002</v>
      </c>
      <c r="Z63" s="32">
        <v>671.37400000000002</v>
      </c>
      <c r="AA63" s="32">
        <v>782.58</v>
      </c>
      <c r="AB63" s="32">
        <v>618.68499999999995</v>
      </c>
      <c r="AC63" s="32">
        <v>710.24199999999996</v>
      </c>
      <c r="AD63" s="32">
        <v>718.03399999999999</v>
      </c>
      <c r="AE63" s="32">
        <v>622.94899999999996</v>
      </c>
      <c r="AF63" s="32">
        <v>595.26199999999994</v>
      </c>
      <c r="AG63" s="32">
        <v>590.505</v>
      </c>
      <c r="AH63" s="32">
        <v>556.18899999999996</v>
      </c>
      <c r="AI63" s="32">
        <v>680.678</v>
      </c>
      <c r="AJ63" s="32">
        <v>497.06200000000001</v>
      </c>
      <c r="AK63" s="32">
        <v>623.25300000000004</v>
      </c>
      <c r="AL63" s="32">
        <v>522.68600000000004</v>
      </c>
      <c r="AM63" s="32">
        <v>532.78025993256642</v>
      </c>
      <c r="AN63" s="32">
        <v>529.76225722628817</v>
      </c>
      <c r="AO63" s="32">
        <v>528.30211891617182</v>
      </c>
      <c r="AP63" s="32">
        <v>529.36215117067786</v>
      </c>
      <c r="AQ63" s="32">
        <v>530.69288114293909</v>
      </c>
      <c r="AR63" s="32">
        <v>532.084675347033</v>
      </c>
      <c r="AS63" s="32">
        <v>533.39360126026452</v>
      </c>
      <c r="AT63" s="32">
        <v>534.39603663145294</v>
      </c>
      <c r="AU63" s="32">
        <v>535.13789047484204</v>
      </c>
      <c r="AV63" s="32">
        <v>535.67329166919251</v>
      </c>
    </row>
    <row r="64" spans="1:48" x14ac:dyDescent="0.25">
      <c r="A64" s="1"/>
      <c r="B64" s="63" t="s">
        <v>176</v>
      </c>
      <c r="C64" s="47"/>
      <c r="D64" s="32">
        <v>319.27699999999999</v>
      </c>
      <c r="E64" s="32">
        <v>290.96699999999998</v>
      </c>
      <c r="F64" s="32">
        <v>276.43</v>
      </c>
      <c r="G64" s="32">
        <v>254.53100000000001</v>
      </c>
      <c r="H64" s="32">
        <v>279.41399999999999</v>
      </c>
      <c r="I64" s="32">
        <v>312.91199999999998</v>
      </c>
      <c r="J64" s="32">
        <v>320.90899999999999</v>
      </c>
      <c r="K64" s="32">
        <v>318.10399999999998</v>
      </c>
      <c r="L64" s="32">
        <v>324.58800000000002</v>
      </c>
      <c r="M64" s="32">
        <v>321.59300000000002</v>
      </c>
      <c r="N64" s="32">
        <v>324.96499999999997</v>
      </c>
      <c r="O64" s="32">
        <v>292.13600000000002</v>
      </c>
      <c r="P64" s="32">
        <v>276.786</v>
      </c>
      <c r="Q64" s="32">
        <v>239.86099999999999</v>
      </c>
      <c r="R64" s="32">
        <v>233.797</v>
      </c>
      <c r="S64" s="32">
        <v>277.35500000000002</v>
      </c>
      <c r="T64" s="32">
        <v>316.86799999999999</v>
      </c>
      <c r="U64" s="32">
        <v>336.23500000000001</v>
      </c>
      <c r="V64" s="32">
        <v>364.91</v>
      </c>
      <c r="W64" s="32">
        <v>382.779</v>
      </c>
      <c r="X64" s="32">
        <v>363.39699999999999</v>
      </c>
      <c r="Y64" s="32">
        <v>339.32499999999999</v>
      </c>
      <c r="Z64" s="32">
        <v>498.80799999999999</v>
      </c>
      <c r="AA64" s="32">
        <v>435.92399999999998</v>
      </c>
      <c r="AB64" s="32">
        <v>461.09199999999998</v>
      </c>
      <c r="AC64" s="32">
        <v>483.923</v>
      </c>
      <c r="AD64" s="32">
        <v>507.07499999999999</v>
      </c>
      <c r="AE64" s="32">
        <v>582.32399999999996</v>
      </c>
      <c r="AF64" s="32">
        <v>647.28499999999997</v>
      </c>
      <c r="AG64" s="32">
        <v>644.25699999999995</v>
      </c>
      <c r="AH64" s="32">
        <v>596.58299999999997</v>
      </c>
      <c r="AI64" s="32">
        <v>590.19299999999998</v>
      </c>
      <c r="AJ64" s="32">
        <v>723.846</v>
      </c>
      <c r="AK64" s="32">
        <v>862.721</v>
      </c>
      <c r="AL64" s="32">
        <v>950.46</v>
      </c>
      <c r="AM64" s="32">
        <v>935.98242247574035</v>
      </c>
      <c r="AN64" s="32">
        <v>902.50774739174494</v>
      </c>
      <c r="AO64" s="32">
        <v>878.31534010698431</v>
      </c>
      <c r="AP64" s="32">
        <v>876.84678956410585</v>
      </c>
      <c r="AQ64" s="32">
        <v>883.34631115390971</v>
      </c>
      <c r="AR64" s="32">
        <v>885.50504698280042</v>
      </c>
      <c r="AS64" s="32">
        <v>887.07667703343657</v>
      </c>
      <c r="AT64" s="32">
        <v>888.49286522333523</v>
      </c>
      <c r="AU64" s="32">
        <v>889.88523745707312</v>
      </c>
      <c r="AV64" s="32">
        <v>891.20970966606194</v>
      </c>
    </row>
    <row r="65" spans="1:48" x14ac:dyDescent="0.25">
      <c r="A65" s="1"/>
      <c r="B65" s="63" t="s">
        <v>167</v>
      </c>
      <c r="C65" s="47"/>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row>
    <row r="66" spans="1:48" x14ac:dyDescent="0.25">
      <c r="A66" s="1"/>
      <c r="B66" s="62" t="s">
        <v>132</v>
      </c>
      <c r="C66" s="47"/>
      <c r="D66" s="32">
        <v>706.87199999999996</v>
      </c>
      <c r="E66" s="32">
        <v>539.57100000000003</v>
      </c>
      <c r="F66" s="32">
        <v>1106.2249999999999</v>
      </c>
      <c r="G66" s="32">
        <v>715.28899999999999</v>
      </c>
      <c r="H66" s="32">
        <v>1048.7429999999999</v>
      </c>
      <c r="I66" s="32">
        <v>537.60799999999995</v>
      </c>
      <c r="J66" s="32">
        <v>1331.172</v>
      </c>
      <c r="K66" s="32">
        <v>329.57299999999998</v>
      </c>
      <c r="L66" s="32">
        <v>986.52200000000005</v>
      </c>
      <c r="M66" s="32">
        <v>754.53800000000001</v>
      </c>
      <c r="N66" s="32">
        <v>1043.261</v>
      </c>
      <c r="O66" s="32">
        <v>773.77700000000004</v>
      </c>
      <c r="P66" s="32">
        <v>489.24400000000003</v>
      </c>
      <c r="Q66" s="32">
        <v>1550.992</v>
      </c>
      <c r="R66" s="32">
        <v>918.38300000000004</v>
      </c>
      <c r="S66" s="32">
        <v>1193.5170000000001</v>
      </c>
      <c r="T66" s="32">
        <v>706.50400000000002</v>
      </c>
      <c r="U66" s="32">
        <v>1603.835</v>
      </c>
      <c r="V66" s="32">
        <v>2517.4630000000002</v>
      </c>
      <c r="W66" s="32">
        <v>1699.6780000000001</v>
      </c>
      <c r="X66" s="32">
        <v>2384.0920000000001</v>
      </c>
      <c r="Y66" s="32">
        <v>2297.0430000000001</v>
      </c>
      <c r="Z66" s="32">
        <v>3509.8240000000001</v>
      </c>
      <c r="AA66" s="32">
        <v>1920.203</v>
      </c>
      <c r="AB66" s="32">
        <v>316.44</v>
      </c>
      <c r="AC66" s="32">
        <v>174.25399999999999</v>
      </c>
      <c r="AD66" s="32">
        <v>888.58500000000004</v>
      </c>
      <c r="AE66" s="32">
        <v>1182.172</v>
      </c>
      <c r="AF66" s="32">
        <v>1830.4110000000001</v>
      </c>
      <c r="AG66" s="32">
        <v>1606.4970000000001</v>
      </c>
      <c r="AH66" s="32">
        <v>2995.4989999999998</v>
      </c>
      <c r="AI66" s="32">
        <v>3927.2269999999999</v>
      </c>
      <c r="AJ66" s="32">
        <v>6219.4189999999999</v>
      </c>
      <c r="AK66" s="32">
        <v>4161.26</v>
      </c>
      <c r="AL66" s="32">
        <v>2447.5349999999999</v>
      </c>
      <c r="AM66" s="32">
        <v>3464.809990868609</v>
      </c>
      <c r="AN66" s="32">
        <v>2913.6633139908772</v>
      </c>
      <c r="AO66" s="32">
        <v>3281.5091786823796</v>
      </c>
      <c r="AP66" s="32">
        <v>3228.0638160432936</v>
      </c>
      <c r="AQ66" s="32">
        <v>3133.2860272531652</v>
      </c>
      <c r="AR66" s="32">
        <v>3128.1194220144862</v>
      </c>
      <c r="AS66" s="32">
        <v>3158.9806142823854</v>
      </c>
      <c r="AT66" s="32">
        <v>3213.1516061250513</v>
      </c>
      <c r="AU66" s="32">
        <v>3225.1316460508388</v>
      </c>
      <c r="AV66" s="32">
        <v>3154.4139726072735</v>
      </c>
    </row>
    <row r="67" spans="1:48" ht="15.75" thickBot="1" x14ac:dyDescent="0.3">
      <c r="A67" s="1"/>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row>
    <row r="68" spans="1:48" x14ac:dyDescent="0.25">
      <c r="A68" s="1"/>
      <c r="B68" s="1"/>
      <c r="C68" s="2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32"/>
      <c r="AK68" s="1"/>
      <c r="AL68" s="1"/>
      <c r="AM68" s="1"/>
      <c r="AN68" s="1"/>
      <c r="AO68" s="1"/>
      <c r="AP68" s="1"/>
      <c r="AQ68" s="1"/>
      <c r="AR68" s="1"/>
      <c r="AS68" s="1"/>
      <c r="AT68" s="1"/>
      <c r="AU68" s="1"/>
      <c r="AV68" s="1"/>
    </row>
  </sheetData>
  <sheetProtection sheet="1" objects="1" scenarios="1"/>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4d46168-4096-4ad6-bc4c-6b13bb0becdf" xsi:nil="true"/>
    <lcf76f155ced4ddcb4097134ff3c332f xmlns="e89cec03-f179-40d3-b10c-63a84c20027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A6816DA0F5E7F4BA66F769E0C352C8A" ma:contentTypeVersion="11" ma:contentTypeDescription="Create a new document." ma:contentTypeScope="" ma:versionID="36758229620a909ecbb3b7d018881174">
  <xsd:schema xmlns:xsd="http://www.w3.org/2001/XMLSchema" xmlns:xs="http://www.w3.org/2001/XMLSchema" xmlns:p="http://schemas.microsoft.com/office/2006/metadata/properties" xmlns:ns2="e89cec03-f179-40d3-b10c-63a84c200270" xmlns:ns3="24d46168-4096-4ad6-bc4c-6b13bb0becdf" targetNamespace="http://schemas.microsoft.com/office/2006/metadata/properties" ma:root="true" ma:fieldsID="0e95a1fab5db3c313db9cd89770bba84" ns2:_="" ns3:_="">
    <xsd:import namespace="e89cec03-f179-40d3-b10c-63a84c200270"/>
    <xsd:import namespace="24d46168-4096-4ad6-bc4c-6b13bb0bec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9cec03-f179-40d3-b10c-63a84c2002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d46168-4096-4ad6-bc4c-6b13bb0becd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554a9fd-acec-44a7-bd18-b915eaad89c7}" ma:internalName="TaxCatchAll" ma:showField="CatchAllData" ma:web="24d46168-4096-4ad6-bc4c-6b13bb0bec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04D632-4574-4A69-AD7C-BA095F759051}">
  <ds:schemaRefs>
    <ds:schemaRef ds:uri="http://schemas.microsoft.com/sharepoint/v3/contenttype/forms"/>
  </ds:schemaRefs>
</ds:datastoreItem>
</file>

<file path=customXml/itemProps2.xml><?xml version="1.0" encoding="utf-8"?>
<ds:datastoreItem xmlns:ds="http://schemas.openxmlformats.org/officeDocument/2006/customXml" ds:itemID="{184E17D2-8CED-412D-AA27-57DCC7F97356}">
  <ds:schemaRefs>
    <ds:schemaRef ds:uri="http://schemas.microsoft.com/office/2006/documentManagement/types"/>
    <ds:schemaRef ds:uri="http://purl.org/dc/terms/"/>
    <ds:schemaRef ds:uri="http://schemas.microsoft.com/office/2006/metadata/properties"/>
    <ds:schemaRef ds:uri="http://purl.org/dc/elements/1.1/"/>
    <ds:schemaRef ds:uri="d00064fd-ebb9-479e-be0c-063a65130758"/>
    <ds:schemaRef ds:uri="http://schemas.microsoft.com/office/infopath/2007/PartnerControls"/>
    <ds:schemaRef ds:uri="http://schemas.openxmlformats.org/package/2006/metadata/core-properties"/>
    <ds:schemaRef ds:uri="6895e324-e187-4543-8265-d94b3d450d02"/>
    <ds:schemaRef ds:uri="http://www.w3.org/XML/1998/namespace"/>
    <ds:schemaRef ds:uri="http://purl.org/dc/dcmitype/"/>
    <ds:schemaRef ds:uri="24d46168-4096-4ad6-bc4c-6b13bb0becdf"/>
    <ds:schemaRef ds:uri="e89cec03-f179-40d3-b10c-63a84c200270"/>
  </ds:schemaRefs>
</ds:datastoreItem>
</file>

<file path=customXml/itemProps3.xml><?xml version="1.0" encoding="utf-8"?>
<ds:datastoreItem xmlns:ds="http://schemas.openxmlformats.org/officeDocument/2006/customXml" ds:itemID="{230D39E8-B77D-477D-8816-4FD05F4BD4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Rural and Farm Finance Policy Analysis Center (RaFF)</dc:creator>
  <cp:keywords/>
  <dc:description/>
  <cp:lastModifiedBy>Rotert, Mary Ann</cp:lastModifiedBy>
  <cp:revision/>
  <dcterms:created xsi:type="dcterms:W3CDTF">2022-06-28T17:03:32Z</dcterms:created>
  <dcterms:modified xsi:type="dcterms:W3CDTF">2025-10-30T21:31:05Z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0x0101006A6816DA0F5E7F4BA66F769E0C352C8A</vt:lpwstr>
  </property>
  <property fmtid="{D5CDD505-2E9C-101B-9397-08002B2CF9AE}" pid="3" name="MediaServiceImageTags">
    <vt:lpwstr/>
  </property>
</Properties>
</file>