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ailmissouri.sharepoint.com/sites/RaFFStaff-Ogrp/Shared Documents/State Farm Income Materials/Fall 2025/ALL_Data Tables/"/>
    </mc:Choice>
  </mc:AlternateContent>
  <xr:revisionPtr revIDLastSave="12" documentId="8_{A7DC1566-BC4F-4DED-9BDF-B5C43A404F21}" xr6:coauthVersionLast="47" xr6:coauthVersionMax="47" xr10:uidLastSave="{8DAD109A-E920-466E-941E-CD5DCCBB97B9}"/>
  <workbookProtection workbookAlgorithmName="SHA-512" workbookHashValue="WwK8eMbD6GzzlbiMZjdzxQ81PRVDKnY1N3x8a3KCFHZpNUxM+Qtcrp9c0nrT8objD47PDyMnrZ6Yx/fLdxYd5Q==" workbookSaltValue="yLXWKO/dtpZqoWjrGnTHkw==" workbookSpinCount="100000" lockStructure="1"/>
  <bookViews>
    <workbookView xWindow="-120" yWindow="-120" windowWidth="29040" windowHeight="1572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1" l="1"/>
  <c r="B73" i="2"/>
  <c r="B2" i="9"/>
  <c r="B2" i="8"/>
  <c r="B2" i="7"/>
  <c r="B2" i="10"/>
  <c r="B22" i="6"/>
  <c r="B5" i="6"/>
  <c r="B2" i="6"/>
  <c r="B2" i="5"/>
  <c r="B2" i="3"/>
  <c r="B76" i="4"/>
  <c r="B61" i="4"/>
  <c r="B37" i="4"/>
  <c r="B5" i="4"/>
  <c r="B2" i="4"/>
  <c r="B99" i="2"/>
  <c r="B5" i="2"/>
  <c r="B2" i="2"/>
  <c r="A90" i="1"/>
</calcChain>
</file>

<file path=xl/sharedStrings.xml><?xml version="1.0" encoding="utf-8"?>
<sst xmlns="http://schemas.openxmlformats.org/spreadsheetml/2006/main" count="734" uniqueCount="276">
  <si>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</si>
  <si>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</si>
  <si>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</si>
  <si>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</si>
  <si>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</si>
  <si>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</si>
  <si>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</si>
  <si>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</si>
  <si>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</si>
  <si>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</si>
  <si>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</si>
  <si>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</si>
  <si>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</si>
  <si>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</si>
  <si>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</si>
  <si>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</si>
  <si>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</si>
  <si>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</si>
  <si>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</si>
  <si>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</si>
  <si>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</si>
  <si>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</si>
  <si>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</si>
  <si>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</si>
  <si>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</si>
  <si>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</si>
  <si>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</si>
  <si>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</si>
  <si>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</si>
  <si>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</si>
  <si>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</si>
  <si>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</si>
  <si>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acres</t>
  </si>
  <si>
    <t>Watermelons</t>
  </si>
  <si>
    <t>Bearing Area</t>
  </si>
  <si>
    <t>pounds</t>
  </si>
  <si>
    <t>Grapes</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</si>
  <si>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</si>
  <si>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</si>
  <si>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</si>
  <si>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</si>
  <si>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</si>
  <si>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</si>
  <si>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</si>
  <si>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</si>
  <si>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</si>
  <si>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</si>
  <si>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</si>
  <si>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</si>
  <si>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</si>
  <si>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</si>
  <si>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</si>
  <si>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</si>
  <si>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</si>
  <si>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</si>
  <si>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</si>
  <si>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</si>
  <si>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</si>
  <si>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 xml:space="preserve">  Total Market</t>
  </si>
  <si>
    <t>Sows Farrowed</t>
  </si>
  <si>
    <t>Pigs Per Litter</t>
  </si>
  <si>
    <t>Pig Crop</t>
  </si>
  <si>
    <t>Death Loss</t>
  </si>
  <si>
    <t>Broiler Production</t>
  </si>
  <si>
    <t>NR</t>
  </si>
  <si>
    <t>Turkey Production</t>
  </si>
  <si>
    <t>Egg Production</t>
  </si>
  <si>
    <t>mil dozen</t>
  </si>
  <si>
    <t>Implied Weighted Average Farm Prices</t>
  </si>
  <si>
    <t>Broiler Price</t>
  </si>
  <si>
    <t>Turkey Price</t>
  </si>
  <si>
    <t>Egg Price</t>
  </si>
  <si>
    <t>cents/dozen</t>
  </si>
  <si>
    <t>Milk Cows on Farms</t>
  </si>
  <si>
    <t>Production Per Cow</t>
  </si>
  <si>
    <t>Milk Production</t>
  </si>
  <si>
    <t>All Milk Price</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</si>
  <si>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</si>
  <si>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</si>
  <si>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</si>
  <si>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</si>
  <si>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</si>
  <si>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</si>
  <si>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</si>
  <si>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</si>
  <si>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</si>
  <si>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</si>
  <si>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</si>
  <si>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</si>
  <si>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</si>
  <si>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</si>
  <si>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</si>
  <si>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</si>
  <si>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</si>
  <si>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</si>
  <si>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</si>
  <si>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</si>
  <si>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</si>
  <si>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</si>
  <si>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</si>
  <si>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</si>
  <si>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</si>
  <si>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</si>
  <si>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</si>
  <si>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</si>
  <si>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</si>
  <si>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</si>
  <si>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</si>
  <si>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</si>
  <si>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</si>
  <si>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</si>
  <si>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</si>
  <si>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</si>
  <si>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</si>
  <si>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</si>
  <si>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</si>
  <si>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</si>
  <si>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</si>
  <si>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</si>
  <si>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</si>
  <si>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</si>
  <si>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</si>
  <si>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</si>
  <si>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</si>
  <si>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</si>
  <si>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</si>
  <si>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</si>
  <si>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</si>
  <si>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</si>
  <si>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</si>
  <si>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</si>
  <si>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</si>
  <si>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</si>
  <si>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</si>
  <si>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</si>
  <si>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</si>
  <si>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</si>
  <si>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</si>
  <si>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</si>
  <si>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</si>
  <si>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</si>
  <si>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</si>
  <si>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</si>
  <si>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</si>
  <si>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</si>
  <si>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</si>
  <si>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</si>
  <si>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</si>
  <si>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</si>
  <si>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</si>
  <si>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</si>
  <si>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</si>
  <si>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</si>
  <si>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</si>
  <si>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</si>
  <si>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</si>
  <si>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</si>
  <si>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</si>
  <si>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</si>
  <si>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</si>
  <si>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</si>
  <si>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</si>
  <si>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</si>
  <si>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</si>
  <si>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</si>
  <si>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</si>
  <si>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</si>
  <si>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</si>
  <si>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</si>
  <si>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</si>
  <si>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</si>
  <si>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</si>
  <si>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</si>
  <si>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</si>
  <si>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</si>
  <si>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</si>
  <si>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</si>
  <si>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</si>
  <si>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</si>
  <si>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</si>
  <si>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</si>
  <si>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</si>
  <si>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</si>
  <si>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</si>
  <si>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</si>
  <si>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</si>
  <si>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</si>
  <si>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</si>
  <si>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</si>
  <si>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</si>
  <si>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</si>
  <si>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</si>
  <si>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</si>
  <si>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</si>
  <si>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</si>
  <si>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</si>
  <si>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</si>
  <si>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</si>
  <si>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</si>
  <si>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</si>
  <si>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</si>
  <si>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</si>
  <si>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</si>
  <si>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</si>
  <si>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</si>
  <si>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</si>
  <si>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</si>
  <si>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</si>
  <si>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</si>
  <si>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1000 480 lb bales</t>
  </si>
  <si>
    <t>$/lb</t>
  </si>
  <si>
    <t>lbs/acre</t>
  </si>
  <si>
    <t>1000 cwt</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</si>
  <si>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</si>
  <si>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</si>
  <si>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</si>
  <si>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</si>
  <si>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</si>
  <si>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</si>
  <si>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</si>
  <si>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</si>
  <si>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</si>
  <si>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</si>
  <si>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</si>
  <si>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</si>
  <si>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</si>
  <si>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</si>
  <si>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</si>
  <si>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</si>
  <si>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</si>
  <si>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</si>
  <si>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</si>
  <si>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</si>
  <si>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</si>
  <si>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</si>
  <si>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</si>
  <si>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</si>
  <si>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</si>
  <si>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</si>
  <si>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</si>
  <si>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Beans, snap (green)</t>
  </si>
  <si>
    <t>Pecans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</si>
  <si>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</si>
  <si>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</si>
  <si>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</si>
  <si>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</si>
  <si>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</si>
  <si>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</si>
  <si>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</si>
  <si>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</si>
  <si>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</si>
  <si>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</si>
  <si>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</si>
  <si>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Total base acres</t>
  </si>
  <si>
    <t>Enrolled base acres</t>
  </si>
  <si>
    <t>PLC share of enrolled base acres</t>
  </si>
  <si>
    <t>ARC-CO share of enrolled base acres</t>
  </si>
  <si>
    <t>Long Grain Rice</t>
  </si>
  <si>
    <t>Government payments and programs</t>
  </si>
  <si>
    <t>Crop insurance</t>
  </si>
  <si>
    <t>Fall 2025</t>
  </si>
  <si>
    <t>Arkansas Farm Income Outlook</t>
  </si>
  <si>
    <t>Peanuts</t>
  </si>
  <si>
    <t>1000 pounds</t>
  </si>
  <si>
    <t>Sweet potatoes</t>
  </si>
  <si>
    <t>cwt/acre</t>
  </si>
  <si>
    <t>cwt</t>
  </si>
  <si>
    <t>Tomatoes</t>
  </si>
  <si>
    <t>Blueberries (tame)</t>
  </si>
  <si>
    <t>Acres Harvested</t>
  </si>
  <si>
    <t>million pounds</t>
  </si>
  <si>
    <t xml:space="preserve"> (D)</t>
  </si>
  <si>
    <t>Other food grains</t>
  </si>
  <si>
    <t>Potatoes, sweet</t>
  </si>
  <si>
    <t>Blueberries</t>
  </si>
  <si>
    <t>Counter-cyclical payments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</si>
</sst>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2" x14ac:knownFonts="1">
    <font>
      <sz val="11"/>
      <color theme="1"/>
      <name val="Calibri"/>
      <family val="2"/>
      <scheme val="minor"/>
    </font>
    <font>
      <sz val="10"/>
      <name val="Arial"/>
      <family val="2"/>
    </font>
    <font>
      <u/>
      <sz val="10"/>
      <color theme="10"/>
      <name val="Arial"/>
      <family val="2"/>
    </font>
    <font>
      <sz val="11"/>
      <color theme="1"/>
      <name val="Calibri"/>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1" fillId="2" borderId="0">
      <alignment horizontal="left" vertical="center"/>
    </xf>
    <xf numFmtId="0" fontId="2" fillId="0" borderId="0" applyNumberFormat="0" applyFill="0" applyBorder="0" applyAlignment="0" applyProtection="0"/>
    <xf numFmtId="9" fontId="3" fillId="0" borderId="0" applyFont="0" applyFill="0" applyBorder="0" applyAlignment="0" applyProtection="0"/>
  </cellStyleXfs>
  <cellXfs count="72">
    <xf numFmtId="0" fontId="0" fillId="0" borderId="0" xfId="0"/>
    <xf numFmtId="0" fontId="4" fillId="3" borderId="0" xfId="0"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1" applyFont="1" applyFill="1">
      <alignment horizontal="left" vertical="center"/>
    </xf>
    <xf numFmtId="0" fontId="10" fillId="3" borderId="0" xfId="2"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7" fillId="3" borderId="0" xfId="0" applyFont="1" applyFill="1" applyAlignment="1">
      <alignment horizontal="left" vertical="center"/>
    </xf>
    <xf numFmtId="0" fontId="11" fillId="3" borderId="0" xfId="0" applyFont="1" applyFill="1" applyAlignment="1">
      <alignment horizontal="right" vertical="top"/>
    </xf>
    <xf numFmtId="0" fontId="13" fillId="4" borderId="0" xfId="0" applyFont="1" applyFill="1"/>
    <xf numFmtId="0" fontId="13" fillId="4"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5"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0" fontId="4" fillId="3" borderId="2" xfId="0" applyFont="1" applyFill="1" applyBorder="1" applyAlignment="1">
      <alignment horizontal="center"/>
    </xf>
    <xf numFmtId="0" fontId="16" fillId="3" borderId="0" xfId="0" applyFont="1" applyFill="1" applyAlignment="1">
      <alignment horizontal="right"/>
    </xf>
    <xf numFmtId="0" fontId="16"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4" fontId="4" fillId="3" borderId="0" xfId="0" applyNumberFormat="1" applyFont="1" applyFill="1" applyAlignment="1">
      <alignment horizontal="right"/>
    </xf>
    <xf numFmtId="1" fontId="4" fillId="3" borderId="0" xfId="0" applyNumberFormat="1" applyFont="1" applyFill="1"/>
    <xf numFmtId="0" fontId="17" fillId="3" borderId="0" xfId="0" applyFont="1" applyFill="1"/>
    <xf numFmtId="9" fontId="4" fillId="3" borderId="0" xfId="3" applyFont="1" applyFill="1"/>
    <xf numFmtId="0" fontId="4" fillId="3" borderId="0" xfId="0" quotePrefix="1" applyFont="1" applyFill="1"/>
    <xf numFmtId="2" fontId="4" fillId="3" borderId="0" xfId="0" quotePrefix="1" applyNumberFormat="1" applyFont="1" applyFill="1"/>
    <xf numFmtId="166" fontId="4" fillId="3" borderId="0" xfId="3" applyNumberFormat="1" applyFont="1" applyFill="1"/>
    <xf numFmtId="0" fontId="16" fillId="3" borderId="0" xfId="0" applyFont="1" applyFill="1"/>
    <xf numFmtId="3" fontId="4" fillId="3" borderId="0" xfId="0" quotePrefix="1" applyNumberFormat="1" applyFont="1" applyFill="1" applyAlignment="1">
      <alignment horizontal="right"/>
    </xf>
    <xf numFmtId="0" fontId="4" fillId="3" borderId="0" xfId="0" applyFont="1" applyFill="1" applyAlignment="1">
      <alignment horizontal="left" indent="3"/>
    </xf>
    <xf numFmtId="0" fontId="15" fillId="3" borderId="0" xfId="0" applyFont="1" applyFill="1" applyAlignment="1">
      <alignment horizontal="left"/>
    </xf>
    <xf numFmtId="0" fontId="15"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0" fontId="4" fillId="3" borderId="0" xfId="0" applyFont="1" applyFill="1" applyAlignment="1">
      <alignment horizontal="left"/>
    </xf>
    <xf numFmtId="0" fontId="16" fillId="3" borderId="0" xfId="0" applyFont="1" applyFill="1" applyAlignment="1">
      <alignment horizontal="left" indent="1"/>
    </xf>
    <xf numFmtId="165"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20" fillId="3" borderId="0" xfId="0" applyFont="1" applyFill="1" applyAlignment="1">
      <alignment horizontal="left" indent="3"/>
    </xf>
    <xf numFmtId="0" fontId="19" fillId="5" borderId="0" xfId="0" applyFont="1" applyFill="1"/>
    <xf numFmtId="0" fontId="19" fillId="5"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xf numFmtId="0" fontId="18" fillId="3" borderId="0" xfId="0" applyFont="1" applyFill="1" applyAlignment="1">
      <alignment horizontal="left" indent="5"/>
    </xf>
    <xf numFmtId="0" fontId="12" fillId="6" borderId="0" xfId="2" applyFont="1" applyFill="1" applyAlignment="1">
      <alignment horizontal="left" vertical="center"/>
    </xf>
    <xf numFmtId="0" fontId="7" fillId="6" borderId="0" xfId="0" applyFont="1" applyFill="1" applyAlignment="1">
      <alignment horizontal="left" vertical="center"/>
    </xf>
    <xf numFmtId="0" fontId="14" fillId="0" borderId="0" xfId="0" applyFont="1" applyProtection="1">
      <protection hidden="1"/>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93344</xdr:rowOff>
    </xdr:from>
    <xdr:to>
      <xdr:col>15</xdr:col>
      <xdr:colOff>520700</xdr:colOff>
      <xdr:row>40</xdr:row>
      <xdr:rowOff>114300</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4808219"/>
          <a:ext cx="9142730" cy="296418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Kruse, J., Plastina, A., Wongpiyabovorn, O., Chinn, D., Biram, H.D., Loy, R. and Mitchell, J. “Fall 2025 Farm Income Outlook Tables for Arkansas.” RaFF Report 2025-13, Rural and Farm Finance Policy Analysis Center, University of Missouri, Columbia, October 2025. Available at raff.missouri.edu/farm-income/.</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a:t>
          </a:r>
          <a:r>
            <a:rPr lang="en-US" sz="1100" b="0" i="1" baseline="30000">
              <a:solidFill>
                <a:schemeClr val="dk1"/>
              </a:solidFill>
              <a:effectLst/>
              <a:latin typeface="+mn-lt"/>
              <a:ea typeface="+mn-ea"/>
              <a:cs typeface="+mn-cs"/>
            </a:rPr>
            <a:t>For questions and comments, please contact Alejandro Plastina (aplastina@missouri.edu). </a:t>
          </a:r>
          <a:endParaRPr lang="en-US">
            <a:effectLst/>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58-0111-23-017. The findings and conclusions in this report are those of the authors and should not be construed to represent any official USDA or US Government determination or policy. Permission is granted to reproduce this information with appropriate attribution to the authors and RaFF. </a:t>
          </a:r>
        </a:p>
        <a:p>
          <a:pPr rtl="0"/>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or any other status protected by applicable state or federal law. For more information, call the Office of Human Resources at 573-882-2146 or the U.S. Department of Education, Office for Civil Rights (OCR).</a:t>
          </a:r>
        </a:p>
        <a:p>
          <a:pPr rtl="0"/>
          <a:r>
            <a:rPr lang="en-US" sz="1100" b="0" i="1" u="none" strike="noStrike" baseline="30000">
              <a:solidFill>
                <a:schemeClr val="dk1"/>
              </a:solidFill>
              <a:latin typeface="+mn-lt"/>
              <a:ea typeface="+mn-ea"/>
              <a:cs typeface="+mn-cs"/>
            </a:rPr>
            <a:t>Pursuant to 7 CFR § 15.3, the University of Arkansas System Division of Agriculture offers all its Extension and Research programs and services (including employment) without regard to race, color, sex, national origin, religion, age, disability, marital or veteran status, genetic information, sexual preference, pregnancy or any other legally protected status, and is an equal opportunity institution.</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Arkansas historical farm income data were sourced from the September 3, 2025, USDA-ERS data release and includes data through 2024.</a:t>
          </a:r>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468142"/>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17</xdr:col>
      <xdr:colOff>225425</xdr:colOff>
      <xdr:row>9</xdr:row>
      <xdr:rowOff>95250</xdr:rowOff>
    </xdr:to>
    <xdr:pic>
      <xdr:nvPicPr>
        <xdr:cNvPr id="4" name="Picture 3">
          <a:extLst>
            <a:ext uri="{FF2B5EF4-FFF2-40B4-BE49-F238E27FC236}">
              <a16:creationId xmlns:a16="http://schemas.microsoft.com/office/drawing/2014/main" id="{4E019C18-9B4C-7E5E-940E-E8C542E80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96500" cy="1809750"/>
        </a:xfrm>
        <a:prstGeom prst="rect">
          <a:avLst/>
        </a:prstGeom>
      </xdr:spPr>
    </xdr:pic>
    <xdr:clientData/>
  </xdr:twoCellAnchor>
  <xdr:twoCellAnchor>
    <xdr:from>
      <xdr:col>9</xdr:col>
      <xdr:colOff>0</xdr:colOff>
      <xdr:row>12</xdr:row>
      <xdr:rowOff>0</xdr:rowOff>
    </xdr:from>
    <xdr:to>
      <xdr:col>14</xdr:col>
      <xdr:colOff>558800</xdr:colOff>
      <xdr:row>18</xdr:row>
      <xdr:rowOff>136525</xdr:rowOff>
    </xdr:to>
    <xdr:sp macro="" textlink="">
      <xdr:nvSpPr>
        <xdr:cNvPr id="2" name="TextBox 1">
          <a:extLst>
            <a:ext uri="{FF2B5EF4-FFF2-40B4-BE49-F238E27FC236}">
              <a16:creationId xmlns:a16="http://schemas.microsoft.com/office/drawing/2014/main" id="{75277F92-917C-4BAB-85BF-025ADA53DED6}"/>
            </a:ext>
          </a:extLst>
        </xdr:cNvPr>
        <xdr:cNvSpPr txBox="1"/>
      </xdr:nvSpPr>
      <xdr:spPr>
        <a:xfrm>
          <a:off x="5486400" y="2355850"/>
          <a:ext cx="3606800" cy="1241425"/>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oneCell">
    <xdr:from>
      <xdr:col>10</xdr:col>
      <xdr:colOff>508000</xdr:colOff>
      <xdr:row>13</xdr:row>
      <xdr:rowOff>152400</xdr:rowOff>
    </xdr:from>
    <xdr:to>
      <xdr:col>13</xdr:col>
      <xdr:colOff>47625</xdr:colOff>
      <xdr:row>18</xdr:row>
      <xdr:rowOff>2683</xdr:rowOff>
    </xdr:to>
    <xdr:pic>
      <xdr:nvPicPr>
        <xdr:cNvPr id="6" name="Picture 5">
          <a:extLst>
            <a:ext uri="{FF2B5EF4-FFF2-40B4-BE49-F238E27FC236}">
              <a16:creationId xmlns:a16="http://schemas.microsoft.com/office/drawing/2014/main" id="{2D726844-03A4-13E7-699B-75671C1D8E18}"/>
            </a:ext>
          </a:extLst>
        </xdr:cNvPr>
        <xdr:cNvPicPr>
          <a:picLocks noChangeAspect="1"/>
        </xdr:cNvPicPr>
      </xdr:nvPicPr>
      <xdr:blipFill>
        <a:blip xmlns:r="http://schemas.openxmlformats.org/officeDocument/2006/relationships" r:embed="rId2"/>
        <a:stretch>
          <a:fillRect/>
        </a:stretch>
      </xdr:blipFill>
      <xdr:spPr bwMode="auto">
        <a:xfrm>
          <a:off x="6604000" y="2692400"/>
          <a:ext cx="1371600" cy="771033"/>
        </a:xfrm>
        <a:prstGeom prst="rect">
          <a:avLst/>
        </a:prstGeom>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2022_RaFF theme">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90"/>
  <sheetViews>
    <sheetView tabSelected="1" zoomScaleNormal="100" workbookViewId="0"/>
  </sheetViews>
  <sheetFormatPr defaultColWidth="8.7109375" defaultRowHeight="15" x14ac:dyDescent="0.25"/>
  <cols>
    <col min="1" max="16384" width="8.7109375" style="2"/>
  </cols>
  <sheetData>
    <row r="1" spans="1:35"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2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2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2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25" x14ac:dyDescent="0.25">
      <c r="A11" s="3"/>
      <c r="B11" s="4" t="s">
        <v>261</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2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25">
      <c r="A13" s="5"/>
      <c r="B13" s="7" t="s">
        <v>260</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2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25">
      <c r="A15" s="9"/>
      <c r="B15" s="10" t="s">
        <v>0</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25">
      <c r="A16" s="9"/>
      <c r="B16" s="10" t="s">
        <v>1</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25">
      <c r="A17" s="9"/>
      <c r="B17" s="10" t="s">
        <v>2</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25">
      <c r="A18" s="9"/>
      <c r="B18" s="10" t="s">
        <v>3</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25">
      <c r="A19" s="9"/>
      <c r="B19" s="10" t="s">
        <v>258</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25">
      <c r="A20" s="9"/>
      <c r="B20" s="10" t="s">
        <v>259</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25">
      <c r="A21" s="9"/>
      <c r="B21" s="10" t="s">
        <v>4</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25">
      <c r="A22" s="9"/>
      <c r="B22" s="10" t="s">
        <v>5</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25">
      <c r="A23" s="9"/>
      <c r="B23" s="10" t="str">
        <f>"Value added to US economy by the "&amp;A90&amp;" ag sector"</f>
        <v>Value added to US economy by the Arkansas ag sector</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2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2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2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2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2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2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2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6.9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4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2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2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2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row r="90" spans="1:1" x14ac:dyDescent="0.25">
      <c r="A90" s="71" t="str">
        <f>LEFT($B$11, FIND(" ", $B$11) - 1)</f>
        <v>Arkansas</v>
      </c>
    </row>
  </sheetData>
  <sheetProtection sheet="1" objects="1" scenarios="1"/>
  <hyperlinks>
    <hyperlink ref="B15" location="Crops!A1" display="Crop production &amp; prices" xr:uid="{13B695B4-E623-4B4D-AB3A-FC3579812A48}"/>
    <hyperlink ref="B16" location="Livestock!A1" display="Livestock and dairy production &amp; prices" xr:uid="{8D1AB043-F218-468B-A5DF-9A8090FEA46C}"/>
    <hyperlink ref="B17" location="Land!A1" display="Land use, prices, &amp; rental rates" xr:uid="{04CE268D-C7C1-45B6-9F61-35DF73ECAA0E}"/>
    <hyperlink ref="B19" location="GovtPaymentsPrograms!A1" display="Government payments and programs" xr:uid="{39A32068-A293-49D3-AC84-1A7D4C9DA290}"/>
    <hyperlink ref="B21" location="Expenses!A1" display="Production expenses" xr:uid="{F5164C87-E252-4129-BD8E-2CF617BF00E8}"/>
    <hyperlink ref="B22" location="FarmIncome!A1" display="Farm income statistics" xr:uid="{5C79CEAB-6096-465A-B5B2-1FEC18A2FA1F}"/>
    <hyperlink ref="B23" location="ValueAdded!A1" display="Value added to US economy by Missouri Ag sector" xr:uid="{59FD621D-A8A2-4BD4-BB2C-1DD2AF77D444}"/>
    <hyperlink ref="B18" location="Receipts!A1" display="Receipts from farming" xr:uid="{63239F50-203A-4E44-A132-05A18E9693F1}"/>
    <hyperlink ref="B20"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113"/>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A2" s="1"/>
      <c r="B2" s="15" t="str">
        <f>+TOC!A90&amp;" Crops"</f>
        <v>Arkansas Crops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7"/>
      <c r="C3" s="18"/>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15" t="str">
        <f>+TOC!A90&amp;" Field Crop Production and Prices"</f>
        <v>Arkansas Field Crop Production and Prices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1"/>
      <c r="C7" s="2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8</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9</v>
      </c>
      <c r="C9" s="21" t="s">
        <v>10</v>
      </c>
      <c r="D9" s="24">
        <v>80</v>
      </c>
      <c r="E9" s="24">
        <v>90</v>
      </c>
      <c r="F9" s="24">
        <v>105</v>
      </c>
      <c r="G9" s="24">
        <v>100</v>
      </c>
      <c r="H9" s="24">
        <v>100</v>
      </c>
      <c r="I9" s="24">
        <v>95</v>
      </c>
      <c r="J9" s="24">
        <v>240</v>
      </c>
      <c r="K9" s="24">
        <v>190</v>
      </c>
      <c r="L9" s="24">
        <v>235</v>
      </c>
      <c r="M9" s="24">
        <v>105</v>
      </c>
      <c r="N9" s="24">
        <v>180</v>
      </c>
      <c r="O9" s="24">
        <v>190</v>
      </c>
      <c r="P9" s="24">
        <v>265</v>
      </c>
      <c r="Q9" s="24">
        <v>365</v>
      </c>
      <c r="R9" s="24">
        <v>320</v>
      </c>
      <c r="S9" s="24">
        <v>240</v>
      </c>
      <c r="T9" s="24">
        <v>190</v>
      </c>
      <c r="U9" s="24">
        <v>610</v>
      </c>
      <c r="V9" s="24">
        <v>440</v>
      </c>
      <c r="W9" s="24">
        <v>430</v>
      </c>
      <c r="X9" s="24">
        <v>390</v>
      </c>
      <c r="Y9" s="24">
        <v>560</v>
      </c>
      <c r="Z9" s="24">
        <v>710</v>
      </c>
      <c r="AA9" s="24">
        <v>880</v>
      </c>
      <c r="AB9" s="24">
        <v>540</v>
      </c>
      <c r="AC9" s="24">
        <v>460</v>
      </c>
      <c r="AD9" s="24">
        <v>760</v>
      </c>
      <c r="AE9" s="24">
        <v>620</v>
      </c>
      <c r="AF9" s="24">
        <v>660</v>
      </c>
      <c r="AG9" s="24">
        <v>770</v>
      </c>
      <c r="AH9" s="24">
        <v>620</v>
      </c>
      <c r="AI9" s="24">
        <v>850</v>
      </c>
      <c r="AJ9" s="24">
        <v>710</v>
      </c>
      <c r="AK9" s="24">
        <v>850</v>
      </c>
      <c r="AL9" s="24">
        <v>500</v>
      </c>
      <c r="AM9" s="24">
        <v>810</v>
      </c>
      <c r="AN9" s="24">
        <v>741.86279469627993</v>
      </c>
      <c r="AO9" s="24">
        <v>742.71287342780249</v>
      </c>
      <c r="AP9" s="24">
        <v>741.55294685615888</v>
      </c>
      <c r="AQ9" s="24">
        <v>738.44899180370032</v>
      </c>
      <c r="AR9" s="24">
        <v>736.80423640538754</v>
      </c>
      <c r="AS9" s="24">
        <v>735.73526916959167</v>
      </c>
      <c r="AT9" s="24">
        <v>735.08564720768027</v>
      </c>
      <c r="AU9" s="24">
        <v>734.13790606258272</v>
      </c>
      <c r="AV9" s="24">
        <v>733.07545311224112</v>
      </c>
    </row>
    <row r="10" spans="1:48" x14ac:dyDescent="0.25">
      <c r="A10" s="1"/>
      <c r="B10" s="23" t="s">
        <v>11</v>
      </c>
      <c r="C10" s="21" t="s">
        <v>10</v>
      </c>
      <c r="D10" s="24">
        <v>73</v>
      </c>
      <c r="E10" s="24">
        <v>80</v>
      </c>
      <c r="F10" s="24">
        <v>95</v>
      </c>
      <c r="G10" s="24">
        <v>90</v>
      </c>
      <c r="H10" s="24">
        <v>90</v>
      </c>
      <c r="I10" s="24">
        <v>85</v>
      </c>
      <c r="J10" s="24">
        <v>230</v>
      </c>
      <c r="K10" s="24">
        <v>185</v>
      </c>
      <c r="L10" s="24">
        <v>215</v>
      </c>
      <c r="M10" s="24">
        <v>100</v>
      </c>
      <c r="N10" s="24">
        <v>175</v>
      </c>
      <c r="O10" s="24">
        <v>185</v>
      </c>
      <c r="P10" s="24">
        <v>255</v>
      </c>
      <c r="Q10" s="24">
        <v>350</v>
      </c>
      <c r="R10" s="24">
        <v>305</v>
      </c>
      <c r="S10" s="24">
        <v>230</v>
      </c>
      <c r="T10" s="24">
        <v>180</v>
      </c>
      <c r="U10" s="24">
        <v>590</v>
      </c>
      <c r="V10" s="24">
        <v>430</v>
      </c>
      <c r="W10" s="24">
        <v>410</v>
      </c>
      <c r="X10" s="24">
        <v>380</v>
      </c>
      <c r="Y10" s="24">
        <v>520</v>
      </c>
      <c r="Z10" s="24">
        <v>695</v>
      </c>
      <c r="AA10" s="24">
        <v>870</v>
      </c>
      <c r="AB10" s="24">
        <v>530</v>
      </c>
      <c r="AC10" s="24">
        <v>445</v>
      </c>
      <c r="AD10" s="24">
        <v>745</v>
      </c>
      <c r="AE10" s="24">
        <v>595</v>
      </c>
      <c r="AF10" s="24">
        <v>645</v>
      </c>
      <c r="AG10" s="24">
        <v>735</v>
      </c>
      <c r="AH10" s="24">
        <v>605</v>
      </c>
      <c r="AI10" s="24">
        <v>830</v>
      </c>
      <c r="AJ10" s="24">
        <v>695</v>
      </c>
      <c r="AK10" s="24">
        <v>830</v>
      </c>
      <c r="AL10" s="24">
        <v>480</v>
      </c>
      <c r="AM10" s="24">
        <v>789.75</v>
      </c>
      <c r="AN10" s="24">
        <v>721.60297414103877</v>
      </c>
      <c r="AO10" s="24">
        <v>722.42145150700856</v>
      </c>
      <c r="AP10" s="24">
        <v>721.30464602263771</v>
      </c>
      <c r="AQ10" s="24">
        <v>718.31608341117976</v>
      </c>
      <c r="AR10" s="24">
        <v>716.73247350002532</v>
      </c>
      <c r="AS10" s="24">
        <v>715.70324593802911</v>
      </c>
      <c r="AT10" s="24">
        <v>715.07777432510613</v>
      </c>
      <c r="AU10" s="24">
        <v>714.16526628611825</v>
      </c>
      <c r="AV10" s="24">
        <v>713.14231104947385</v>
      </c>
    </row>
    <row r="11" spans="1:48" x14ac:dyDescent="0.25">
      <c r="A11" s="1"/>
      <c r="B11" s="23" t="s">
        <v>12</v>
      </c>
      <c r="C11" s="21" t="s">
        <v>13</v>
      </c>
      <c r="D11" s="24">
        <v>95</v>
      </c>
      <c r="E11" s="24">
        <v>100</v>
      </c>
      <c r="F11" s="24">
        <v>130</v>
      </c>
      <c r="G11" s="24">
        <v>91</v>
      </c>
      <c r="H11" s="24">
        <v>120</v>
      </c>
      <c r="I11" s="24">
        <v>115</v>
      </c>
      <c r="J11" s="24">
        <v>125</v>
      </c>
      <c r="K11" s="24">
        <v>125</v>
      </c>
      <c r="L11" s="24">
        <v>100</v>
      </c>
      <c r="M11" s="24">
        <v>130</v>
      </c>
      <c r="N11" s="24">
        <v>130</v>
      </c>
      <c r="O11" s="24">
        <v>145</v>
      </c>
      <c r="P11" s="24">
        <v>134</v>
      </c>
      <c r="Q11" s="24">
        <v>140</v>
      </c>
      <c r="R11" s="24">
        <v>140</v>
      </c>
      <c r="S11" s="24">
        <v>131</v>
      </c>
      <c r="T11" s="24">
        <v>146</v>
      </c>
      <c r="U11" s="24">
        <v>169</v>
      </c>
      <c r="V11" s="24">
        <v>152</v>
      </c>
      <c r="W11" s="24">
        <v>148</v>
      </c>
      <c r="X11" s="24">
        <v>150</v>
      </c>
      <c r="Y11" s="24">
        <v>141</v>
      </c>
      <c r="Z11" s="24">
        <v>178</v>
      </c>
      <c r="AA11" s="24">
        <v>186</v>
      </c>
      <c r="AB11" s="24">
        <v>187</v>
      </c>
      <c r="AC11" s="24">
        <v>181</v>
      </c>
      <c r="AD11" s="24">
        <v>171</v>
      </c>
      <c r="AE11" s="24">
        <v>183</v>
      </c>
      <c r="AF11" s="24">
        <v>181</v>
      </c>
      <c r="AG11" s="24">
        <v>175</v>
      </c>
      <c r="AH11" s="24">
        <v>184</v>
      </c>
      <c r="AI11" s="24">
        <v>184</v>
      </c>
      <c r="AJ11" s="24">
        <v>173</v>
      </c>
      <c r="AK11" s="24">
        <v>183</v>
      </c>
      <c r="AL11" s="24">
        <v>187</v>
      </c>
      <c r="AM11" s="24">
        <v>182</v>
      </c>
      <c r="AN11" s="24">
        <v>190.85805153970259</v>
      </c>
      <c r="AO11" s="24">
        <v>193.17645772973185</v>
      </c>
      <c r="AP11" s="24">
        <v>195.44077217468308</v>
      </c>
      <c r="AQ11" s="24">
        <v>197.68509398718339</v>
      </c>
      <c r="AR11" s="24">
        <v>199.95739716394209</v>
      </c>
      <c r="AS11" s="24">
        <v>201.94239841411127</v>
      </c>
      <c r="AT11" s="24">
        <v>203.68425584247959</v>
      </c>
      <c r="AU11" s="24">
        <v>205.82347392022925</v>
      </c>
      <c r="AV11" s="24">
        <v>208.12591330394093</v>
      </c>
    </row>
    <row r="12" spans="1:48" x14ac:dyDescent="0.25">
      <c r="A12" s="1"/>
      <c r="B12" s="23" t="s">
        <v>14</v>
      </c>
      <c r="C12" s="21" t="s">
        <v>15</v>
      </c>
      <c r="D12" s="24">
        <v>6935</v>
      </c>
      <c r="E12" s="24">
        <v>8000</v>
      </c>
      <c r="F12" s="24">
        <v>12350</v>
      </c>
      <c r="G12" s="24">
        <v>8190</v>
      </c>
      <c r="H12" s="24">
        <v>10800</v>
      </c>
      <c r="I12" s="24">
        <v>9775</v>
      </c>
      <c r="J12" s="24">
        <v>28750</v>
      </c>
      <c r="K12" s="24">
        <v>23125</v>
      </c>
      <c r="L12" s="24">
        <v>21500</v>
      </c>
      <c r="M12" s="24">
        <v>13000</v>
      </c>
      <c r="N12" s="24">
        <v>22750</v>
      </c>
      <c r="O12" s="24">
        <v>26825</v>
      </c>
      <c r="P12" s="24">
        <v>34170</v>
      </c>
      <c r="Q12" s="24">
        <v>49000</v>
      </c>
      <c r="R12" s="24">
        <v>42700</v>
      </c>
      <c r="S12" s="24">
        <v>30130</v>
      </c>
      <c r="T12" s="24">
        <v>26280</v>
      </c>
      <c r="U12" s="24">
        <v>99710</v>
      </c>
      <c r="V12" s="24">
        <v>65360</v>
      </c>
      <c r="W12" s="24">
        <v>60680</v>
      </c>
      <c r="X12" s="24">
        <v>57000</v>
      </c>
      <c r="Y12" s="24">
        <v>73320</v>
      </c>
      <c r="Z12" s="24">
        <v>123710</v>
      </c>
      <c r="AA12" s="24">
        <v>161820</v>
      </c>
      <c r="AB12" s="24">
        <v>99110</v>
      </c>
      <c r="AC12" s="24">
        <v>80545</v>
      </c>
      <c r="AD12" s="24">
        <v>127395</v>
      </c>
      <c r="AE12" s="24">
        <v>108885</v>
      </c>
      <c r="AF12" s="24">
        <v>116745</v>
      </c>
      <c r="AG12" s="24">
        <v>128625</v>
      </c>
      <c r="AH12" s="24">
        <v>111320</v>
      </c>
      <c r="AI12" s="24">
        <v>152720</v>
      </c>
      <c r="AJ12" s="24">
        <v>120235</v>
      </c>
      <c r="AK12" s="24">
        <v>151890</v>
      </c>
      <c r="AL12" s="24">
        <v>89760</v>
      </c>
      <c r="AM12" s="24">
        <v>143734.5</v>
      </c>
      <c r="AN12" s="24">
        <v>137723.73764315661</v>
      </c>
      <c r="AO12" s="24">
        <v>139554.81702485631</v>
      </c>
      <c r="AP12" s="24">
        <v>140972.33702078357</v>
      </c>
      <c r="AQ12" s="24">
        <v>142000.38248814689</v>
      </c>
      <c r="AR12" s="24">
        <v>143315.9598918102</v>
      </c>
      <c r="AS12" s="24">
        <v>144530.83006189807</v>
      </c>
      <c r="AT12" s="24">
        <v>145650.08435770901</v>
      </c>
      <c r="AU12" s="24">
        <v>146991.97608365302</v>
      </c>
      <c r="AV12" s="24">
        <v>148423.39482609858</v>
      </c>
    </row>
    <row r="13" spans="1:48" x14ac:dyDescent="0.25">
      <c r="A13" s="1"/>
      <c r="B13" s="23" t="s">
        <v>16</v>
      </c>
      <c r="C13" s="21" t="s">
        <v>17</v>
      </c>
      <c r="D13" s="25">
        <v>2.62</v>
      </c>
      <c r="E13" s="25">
        <v>2.58</v>
      </c>
      <c r="F13" s="25">
        <v>2.29</v>
      </c>
      <c r="G13" s="25">
        <v>2.5299999999999998</v>
      </c>
      <c r="H13" s="25">
        <v>2.31</v>
      </c>
      <c r="I13" s="25">
        <v>3.1</v>
      </c>
      <c r="J13" s="25">
        <v>2.65</v>
      </c>
      <c r="K13" s="25">
        <v>2.5099999999999998</v>
      </c>
      <c r="L13" s="25">
        <v>1.85</v>
      </c>
      <c r="M13" s="25">
        <v>1.74</v>
      </c>
      <c r="N13" s="25">
        <v>1.75</v>
      </c>
      <c r="O13" s="25">
        <v>2.02</v>
      </c>
      <c r="P13" s="25">
        <v>2.4300000000000002</v>
      </c>
      <c r="Q13" s="25">
        <v>2.37</v>
      </c>
      <c r="R13" s="25">
        <v>2.39</v>
      </c>
      <c r="S13" s="25">
        <v>2.15</v>
      </c>
      <c r="T13" s="25">
        <v>2.73</v>
      </c>
      <c r="U13" s="25">
        <v>3.8</v>
      </c>
      <c r="V13" s="25">
        <v>4.42</v>
      </c>
      <c r="W13" s="25">
        <v>3.79</v>
      </c>
      <c r="X13" s="25">
        <v>4.55</v>
      </c>
      <c r="Y13" s="25">
        <v>6.27</v>
      </c>
      <c r="Z13" s="25">
        <v>6.81</v>
      </c>
      <c r="AA13" s="25">
        <v>5.12</v>
      </c>
      <c r="AB13" s="25">
        <v>4.13</v>
      </c>
      <c r="AC13" s="25">
        <v>4.1100000000000003</v>
      </c>
      <c r="AD13" s="25">
        <v>3.69</v>
      </c>
      <c r="AE13" s="25">
        <v>3.64</v>
      </c>
      <c r="AF13" s="25">
        <v>3.8</v>
      </c>
      <c r="AG13" s="25">
        <v>3.86</v>
      </c>
      <c r="AH13" s="25">
        <v>4.49</v>
      </c>
      <c r="AI13" s="25">
        <v>5.95</v>
      </c>
      <c r="AJ13" s="25">
        <v>6.78</v>
      </c>
      <c r="AK13" s="25">
        <v>4.97</v>
      </c>
      <c r="AL13" s="25">
        <v>4.3793770674368044</v>
      </c>
      <c r="AM13" s="25">
        <v>3.9</v>
      </c>
      <c r="AN13" s="25">
        <v>4.3316417911845084</v>
      </c>
      <c r="AO13" s="25">
        <v>4.4879830208899465</v>
      </c>
      <c r="AP13" s="25">
        <v>4.4297219935988128</v>
      </c>
      <c r="AQ13" s="25">
        <v>4.3757976861459591</v>
      </c>
      <c r="AR13" s="25">
        <v>4.3288024703078438</v>
      </c>
      <c r="AS13" s="25">
        <v>4.3181293785486359</v>
      </c>
      <c r="AT13" s="25">
        <v>4.3339062371297912</v>
      </c>
      <c r="AU13" s="25">
        <v>4.3292091105794839</v>
      </c>
      <c r="AV13" s="25">
        <v>4.308377829739535</v>
      </c>
    </row>
    <row r="14" spans="1:48" x14ac:dyDescent="0.25">
      <c r="A14" s="1"/>
      <c r="B14" s="23"/>
      <c r="C14" s="2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25">
      <c r="A15" s="1"/>
      <c r="B15" s="22" t="s">
        <v>18</v>
      </c>
      <c r="C15" s="2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23" t="s">
        <v>9</v>
      </c>
      <c r="C16" s="21" t="s">
        <v>10</v>
      </c>
      <c r="D16" s="24">
        <v>770</v>
      </c>
      <c r="E16" s="24">
        <v>1000</v>
      </c>
      <c r="F16" s="24">
        <v>1000</v>
      </c>
      <c r="G16" s="24">
        <v>990</v>
      </c>
      <c r="H16" s="24">
        <v>980</v>
      </c>
      <c r="I16" s="24">
        <v>1170</v>
      </c>
      <c r="J16" s="24">
        <v>1000</v>
      </c>
      <c r="K16" s="24">
        <v>980</v>
      </c>
      <c r="L16" s="24">
        <v>920</v>
      </c>
      <c r="M16" s="24">
        <v>970</v>
      </c>
      <c r="N16" s="24">
        <v>960</v>
      </c>
      <c r="O16" s="24">
        <v>1080</v>
      </c>
      <c r="P16" s="24">
        <v>960</v>
      </c>
      <c r="Q16" s="24">
        <v>980</v>
      </c>
      <c r="R16" s="24">
        <v>910</v>
      </c>
      <c r="S16" s="24">
        <v>1050</v>
      </c>
      <c r="T16" s="24">
        <v>1170</v>
      </c>
      <c r="U16" s="24">
        <v>860</v>
      </c>
      <c r="V16" s="24">
        <v>620</v>
      </c>
      <c r="W16" s="24">
        <v>520</v>
      </c>
      <c r="X16" s="24">
        <v>545</v>
      </c>
      <c r="Y16" s="24">
        <v>680</v>
      </c>
      <c r="Z16" s="24">
        <v>595</v>
      </c>
      <c r="AA16" s="24">
        <v>310</v>
      </c>
      <c r="AB16" s="24">
        <v>335</v>
      </c>
      <c r="AC16" s="24">
        <v>210</v>
      </c>
      <c r="AD16" s="24">
        <v>380</v>
      </c>
      <c r="AE16" s="24">
        <v>445</v>
      </c>
      <c r="AF16" s="24">
        <v>485</v>
      </c>
      <c r="AG16" s="24">
        <v>620</v>
      </c>
      <c r="AH16" s="24">
        <v>525</v>
      </c>
      <c r="AI16" s="24">
        <v>480</v>
      </c>
      <c r="AJ16" s="24">
        <v>640</v>
      </c>
      <c r="AK16" s="24">
        <v>510</v>
      </c>
      <c r="AL16" s="24">
        <v>650</v>
      </c>
      <c r="AM16" s="24">
        <v>520</v>
      </c>
      <c r="AN16" s="24">
        <v>561.72190187668184</v>
      </c>
      <c r="AO16" s="24">
        <v>559.72081084885076</v>
      </c>
      <c r="AP16" s="24">
        <v>557.82111962573981</v>
      </c>
      <c r="AQ16" s="24">
        <v>554.9293655426743</v>
      </c>
      <c r="AR16" s="24">
        <v>552.89036171524799</v>
      </c>
      <c r="AS16" s="24">
        <v>552.2783863256866</v>
      </c>
      <c r="AT16" s="24">
        <v>551.18994982659501</v>
      </c>
      <c r="AU16" s="24">
        <v>550.60414617011861</v>
      </c>
      <c r="AV16" s="24">
        <v>550.19594012091579</v>
      </c>
    </row>
    <row r="17" spans="1:48" x14ac:dyDescent="0.25">
      <c r="A17" s="1"/>
      <c r="B17" s="23" t="s">
        <v>11</v>
      </c>
      <c r="C17" s="21" t="s">
        <v>10</v>
      </c>
      <c r="D17" s="24">
        <v>750</v>
      </c>
      <c r="E17" s="24">
        <v>980</v>
      </c>
      <c r="F17" s="24">
        <v>980</v>
      </c>
      <c r="G17" s="24">
        <v>970</v>
      </c>
      <c r="H17" s="24">
        <v>970</v>
      </c>
      <c r="I17" s="24">
        <v>1110</v>
      </c>
      <c r="J17" s="24">
        <v>990</v>
      </c>
      <c r="K17" s="24">
        <v>965</v>
      </c>
      <c r="L17" s="24">
        <v>900</v>
      </c>
      <c r="M17" s="24">
        <v>960</v>
      </c>
      <c r="N17" s="24">
        <v>950</v>
      </c>
      <c r="O17" s="24">
        <v>1065</v>
      </c>
      <c r="P17" s="24">
        <v>920</v>
      </c>
      <c r="Q17" s="24">
        <v>945</v>
      </c>
      <c r="R17" s="24">
        <v>900</v>
      </c>
      <c r="S17" s="24">
        <v>1040</v>
      </c>
      <c r="T17" s="24">
        <v>1160</v>
      </c>
      <c r="U17" s="24">
        <v>850</v>
      </c>
      <c r="V17" s="24">
        <v>615</v>
      </c>
      <c r="W17" s="24">
        <v>500</v>
      </c>
      <c r="X17" s="24">
        <v>540</v>
      </c>
      <c r="Y17" s="24">
        <v>660</v>
      </c>
      <c r="Z17" s="24">
        <v>585</v>
      </c>
      <c r="AA17" s="24">
        <v>305</v>
      </c>
      <c r="AB17" s="24">
        <v>330</v>
      </c>
      <c r="AC17" s="24">
        <v>207</v>
      </c>
      <c r="AD17" s="24">
        <v>375</v>
      </c>
      <c r="AE17" s="24">
        <v>438</v>
      </c>
      <c r="AF17" s="24">
        <v>480</v>
      </c>
      <c r="AG17" s="24">
        <v>610</v>
      </c>
      <c r="AH17" s="24">
        <v>520</v>
      </c>
      <c r="AI17" s="24">
        <v>475</v>
      </c>
      <c r="AJ17" s="24">
        <v>625</v>
      </c>
      <c r="AK17" s="24">
        <v>505</v>
      </c>
      <c r="AL17" s="24">
        <v>640</v>
      </c>
      <c r="AM17" s="24">
        <v>515</v>
      </c>
      <c r="AN17" s="24">
        <v>554.33403393260164</v>
      </c>
      <c r="AO17" s="24">
        <v>552.35926310208151</v>
      </c>
      <c r="AP17" s="24">
        <v>550.48455659749902</v>
      </c>
      <c r="AQ17" s="24">
        <v>547.63083516781637</v>
      </c>
      <c r="AR17" s="24">
        <v>545.61864877212724</v>
      </c>
      <c r="AS17" s="24">
        <v>545.01472188083858</v>
      </c>
      <c r="AT17" s="24">
        <v>543.94060069745285</v>
      </c>
      <c r="AU17" s="24">
        <v>543.36250146256896</v>
      </c>
      <c r="AV17" s="24">
        <v>542.95966420581215</v>
      </c>
    </row>
    <row r="18" spans="1:48" x14ac:dyDescent="0.25">
      <c r="A18" s="1"/>
      <c r="B18" s="23" t="s">
        <v>12</v>
      </c>
      <c r="C18" s="21" t="s">
        <v>19</v>
      </c>
      <c r="D18" s="24">
        <v>691.84</v>
      </c>
      <c r="E18" s="24">
        <v>771.91836734693879</v>
      </c>
      <c r="F18" s="24">
        <v>823.34693877551024</v>
      </c>
      <c r="G18" s="24">
        <v>541.36082474226805</v>
      </c>
      <c r="H18" s="24">
        <v>876.86597938144325</v>
      </c>
      <c r="I18" s="24">
        <v>634.81081081081084</v>
      </c>
      <c r="J18" s="24">
        <v>793.21212121212125</v>
      </c>
      <c r="K18" s="24">
        <v>837.1398963730569</v>
      </c>
      <c r="L18" s="24">
        <v>644.79999999999995</v>
      </c>
      <c r="M18" s="24">
        <v>714</v>
      </c>
      <c r="N18" s="24">
        <v>720</v>
      </c>
      <c r="O18" s="24">
        <v>826.14084507042253</v>
      </c>
      <c r="P18" s="24">
        <v>870.78260869565213</v>
      </c>
      <c r="Q18" s="24">
        <v>916.31746031746036</v>
      </c>
      <c r="R18" s="24">
        <v>1114.1333333333334</v>
      </c>
      <c r="S18" s="24">
        <v>1016.3076923076924</v>
      </c>
      <c r="T18" s="24">
        <v>1044.8275862068967</v>
      </c>
      <c r="U18" s="24">
        <v>1070.6823529411763</v>
      </c>
      <c r="V18" s="24">
        <v>1011.5121951219512</v>
      </c>
      <c r="W18" s="24">
        <v>817.92</v>
      </c>
      <c r="X18" s="24">
        <v>1045.3333333333333</v>
      </c>
      <c r="Y18" s="24">
        <v>928.72727272727275</v>
      </c>
      <c r="Z18" s="24">
        <v>1064.2051282051282</v>
      </c>
      <c r="AA18" s="24">
        <v>1133.1147540983607</v>
      </c>
      <c r="AB18" s="24">
        <v>1144.7272727272727</v>
      </c>
      <c r="AC18" s="24">
        <v>1092.1739130434783</v>
      </c>
      <c r="AD18" s="24">
        <v>1075.2</v>
      </c>
      <c r="AE18" s="24">
        <v>1176.986301369863</v>
      </c>
      <c r="AF18" s="24">
        <v>1133</v>
      </c>
      <c r="AG18" s="24">
        <v>1185.0491803278687</v>
      </c>
      <c r="AH18" s="24">
        <v>1178.7692307692309</v>
      </c>
      <c r="AI18" s="24">
        <v>1248</v>
      </c>
      <c r="AJ18" s="24">
        <v>1188.864</v>
      </c>
      <c r="AK18" s="24">
        <v>1294.5742574257426</v>
      </c>
      <c r="AL18" s="24">
        <v>1341</v>
      </c>
      <c r="AM18" s="24">
        <v>1304.8543689320388</v>
      </c>
      <c r="AN18" s="24">
        <v>1299.7513621603132</v>
      </c>
      <c r="AO18" s="24">
        <v>1317.1086187872779</v>
      </c>
      <c r="AP18" s="24">
        <v>1333.867641654213</v>
      </c>
      <c r="AQ18" s="24">
        <v>1350.9508703582226</v>
      </c>
      <c r="AR18" s="24">
        <v>1367.6717620003128</v>
      </c>
      <c r="AS18" s="24">
        <v>1383.6140464742027</v>
      </c>
      <c r="AT18" s="24">
        <v>1398.5348283235357</v>
      </c>
      <c r="AU18" s="24">
        <v>1416.6032644889845</v>
      </c>
      <c r="AV18" s="24">
        <v>1433.9715477482134</v>
      </c>
    </row>
    <row r="19" spans="1:48" x14ac:dyDescent="0.25">
      <c r="A19" s="1"/>
      <c r="B19" s="23" t="s">
        <v>14</v>
      </c>
      <c r="C19" s="21" t="s">
        <v>209</v>
      </c>
      <c r="D19" s="24">
        <v>1081</v>
      </c>
      <c r="E19" s="24">
        <v>1576</v>
      </c>
      <c r="F19" s="24">
        <v>1681</v>
      </c>
      <c r="G19" s="24">
        <v>1094</v>
      </c>
      <c r="H19" s="24">
        <v>1772</v>
      </c>
      <c r="I19" s="24">
        <v>1468</v>
      </c>
      <c r="J19" s="24">
        <v>1636</v>
      </c>
      <c r="K19" s="24">
        <v>1683</v>
      </c>
      <c r="L19" s="24">
        <v>1209</v>
      </c>
      <c r="M19" s="24">
        <v>1428</v>
      </c>
      <c r="N19" s="24">
        <v>1425</v>
      </c>
      <c r="O19" s="24">
        <v>1833</v>
      </c>
      <c r="P19" s="24">
        <v>1669</v>
      </c>
      <c r="Q19" s="24">
        <v>1804</v>
      </c>
      <c r="R19" s="24">
        <v>2089</v>
      </c>
      <c r="S19" s="24">
        <v>2202</v>
      </c>
      <c r="T19" s="24">
        <v>2525</v>
      </c>
      <c r="U19" s="24">
        <v>1896</v>
      </c>
      <c r="V19" s="24">
        <v>1296</v>
      </c>
      <c r="W19" s="24">
        <v>852</v>
      </c>
      <c r="X19" s="24">
        <v>1176</v>
      </c>
      <c r="Y19" s="24">
        <v>1277</v>
      </c>
      <c r="Z19" s="24">
        <v>1297</v>
      </c>
      <c r="AA19" s="24">
        <v>720</v>
      </c>
      <c r="AB19" s="24">
        <v>787</v>
      </c>
      <c r="AC19" s="24">
        <v>471</v>
      </c>
      <c r="AD19" s="24">
        <v>840</v>
      </c>
      <c r="AE19" s="24">
        <v>1074</v>
      </c>
      <c r="AF19" s="24">
        <v>1133</v>
      </c>
      <c r="AG19" s="24">
        <v>1506</v>
      </c>
      <c r="AH19" s="24">
        <v>1277</v>
      </c>
      <c r="AI19" s="24">
        <v>1235</v>
      </c>
      <c r="AJ19" s="24">
        <v>1548</v>
      </c>
      <c r="AK19" s="24">
        <v>1362</v>
      </c>
      <c r="AL19" s="24">
        <v>1788</v>
      </c>
      <c r="AM19" s="24">
        <v>1400</v>
      </c>
      <c r="AN19" s="24">
        <v>1501.0341993660838</v>
      </c>
      <c r="AO19" s="24">
        <v>1515.6607210390443</v>
      </c>
      <c r="AP19" s="24">
        <v>1529.7365359911898</v>
      </c>
      <c r="AQ19" s="24">
        <v>1541.2965695936705</v>
      </c>
      <c r="AR19" s="24">
        <v>1554.6400390550107</v>
      </c>
      <c r="AS19" s="24">
        <v>1571.0208848532486</v>
      </c>
      <c r="AT19" s="24">
        <v>1584.8330721137772</v>
      </c>
      <c r="AU19" s="24">
        <v>1603.6022778599495</v>
      </c>
      <c r="AV19" s="24">
        <v>1622.0598125959557</v>
      </c>
    </row>
    <row r="20" spans="1:48" x14ac:dyDescent="0.25">
      <c r="A20" s="1"/>
      <c r="B20" s="23" t="s">
        <v>20</v>
      </c>
      <c r="C20" s="21" t="s">
        <v>210</v>
      </c>
      <c r="D20" s="26">
        <v>0.65700000000000003</v>
      </c>
      <c r="E20" s="26">
        <v>0.57099999999999995</v>
      </c>
      <c r="F20" s="26">
        <v>0.55700000000000005</v>
      </c>
      <c r="G20" s="26">
        <v>0.57199999999999995</v>
      </c>
      <c r="H20" s="26">
        <v>0.67700000000000005</v>
      </c>
      <c r="I20" s="26">
        <v>0.73399999999999999</v>
      </c>
      <c r="J20" s="26">
        <v>0.70699999999999996</v>
      </c>
      <c r="K20" s="26">
        <v>0.65700000000000003</v>
      </c>
      <c r="L20" s="26">
        <v>0.63500000000000001</v>
      </c>
      <c r="M20" s="26">
        <v>0.47199999999999998</v>
      </c>
      <c r="N20" s="26">
        <v>0.54900000000000004</v>
      </c>
      <c r="O20" s="26">
        <v>0.28000000000000003</v>
      </c>
      <c r="P20" s="26">
        <v>0.44600000000000001</v>
      </c>
      <c r="Q20" s="26">
        <v>0.625</v>
      </c>
      <c r="R20" s="26">
        <v>0.41099999999999998</v>
      </c>
      <c r="S20" s="26">
        <v>0.47</v>
      </c>
      <c r="T20" s="26">
        <v>0.46500000000000002</v>
      </c>
      <c r="U20" s="26">
        <v>0.57799999999999996</v>
      </c>
      <c r="V20" s="26">
        <v>0.47899999999999998</v>
      </c>
      <c r="W20" s="26">
        <v>0.63</v>
      </c>
      <c r="X20" s="26">
        <v>0.73499999999999999</v>
      </c>
      <c r="Y20" s="26">
        <v>0.94699999999999995</v>
      </c>
      <c r="Z20" s="26">
        <v>0.71499999999999997</v>
      </c>
      <c r="AA20" s="26">
        <v>0.79400000000000004</v>
      </c>
      <c r="AB20" s="26">
        <v>0.64400000000000002</v>
      </c>
      <c r="AC20" s="26">
        <v>0.65800000000000003</v>
      </c>
      <c r="AD20" s="26">
        <v>0.68500000000000005</v>
      </c>
      <c r="AE20" s="26">
        <v>0.71</v>
      </c>
      <c r="AF20" s="26">
        <v>0.70799999999999996</v>
      </c>
      <c r="AG20" s="26">
        <v>0.61199999999999999</v>
      </c>
      <c r="AH20" s="26">
        <v>0.68400000000000005</v>
      </c>
      <c r="AI20" s="26">
        <v>0.79600000000000004</v>
      </c>
      <c r="AJ20" s="26">
        <v>0.72199999999999998</v>
      </c>
      <c r="AK20" s="26">
        <v>0.70799999999999996</v>
      </c>
      <c r="AL20" s="26">
        <v>0.66200000000000003</v>
      </c>
      <c r="AM20" s="26">
        <v>0.63604987831513726</v>
      </c>
      <c r="AN20" s="26">
        <v>0.60414635863888699</v>
      </c>
      <c r="AO20" s="26">
        <v>0.61481665145513997</v>
      </c>
      <c r="AP20" s="26">
        <v>0.62052788753685173</v>
      </c>
      <c r="AQ20" s="26">
        <v>0.62478136153514574</v>
      </c>
      <c r="AR20" s="26">
        <v>0.62970535242964709</v>
      </c>
      <c r="AS20" s="26">
        <v>0.63567794345931283</v>
      </c>
      <c r="AT20" s="26">
        <v>0.64373968653985036</v>
      </c>
      <c r="AU20" s="26">
        <v>0.65133771675056928</v>
      </c>
      <c r="AV20" s="26">
        <v>0.65724323277140539</v>
      </c>
    </row>
    <row r="21" spans="1:48" x14ac:dyDescent="0.25">
      <c r="A21" s="1"/>
      <c r="B21" s="23"/>
      <c r="C21" s="2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22" t="s">
        <v>22</v>
      </c>
      <c r="C22" s="2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x14ac:dyDescent="0.25">
      <c r="A23" s="1"/>
      <c r="B23" s="23" t="s">
        <v>11</v>
      </c>
      <c r="C23" s="21" t="s">
        <v>10</v>
      </c>
      <c r="D23" s="24">
        <v>975</v>
      </c>
      <c r="E23" s="24">
        <v>1100</v>
      </c>
      <c r="F23" s="24">
        <v>1200</v>
      </c>
      <c r="G23" s="24">
        <v>1180</v>
      </c>
      <c r="H23" s="24">
        <v>1125</v>
      </c>
      <c r="I23" s="24">
        <v>1050</v>
      </c>
      <c r="J23" s="24">
        <v>1175</v>
      </c>
      <c r="K23" s="24">
        <v>1225</v>
      </c>
      <c r="L23" s="24">
        <v>1175</v>
      </c>
      <c r="M23" s="24">
        <v>1240</v>
      </c>
      <c r="N23" s="24">
        <v>1250</v>
      </c>
      <c r="O23" s="24">
        <v>1320</v>
      </c>
      <c r="P23" s="24">
        <v>1430</v>
      </c>
      <c r="Q23" s="24">
        <v>1340</v>
      </c>
      <c r="R23" s="24">
        <v>1420</v>
      </c>
      <c r="S23" s="24">
        <v>1310</v>
      </c>
      <c r="T23" s="24">
        <v>1465</v>
      </c>
      <c r="U23" s="24">
        <v>1465</v>
      </c>
      <c r="V23" s="24">
        <v>1405</v>
      </c>
      <c r="W23" s="24">
        <v>1415</v>
      </c>
      <c r="X23" s="24">
        <v>1480</v>
      </c>
      <c r="Y23" s="24">
        <v>1400</v>
      </c>
      <c r="Z23" s="24">
        <v>1450</v>
      </c>
      <c r="AA23" s="24">
        <v>1375</v>
      </c>
      <c r="AB23" s="24">
        <v>1305</v>
      </c>
      <c r="AC23" s="24">
        <v>1225</v>
      </c>
      <c r="AD23" s="24">
        <v>1304</v>
      </c>
      <c r="AE23" s="24">
        <v>1293</v>
      </c>
      <c r="AF23" s="24">
        <v>1203</v>
      </c>
      <c r="AG23" s="24">
        <v>1233</v>
      </c>
      <c r="AH23" s="24">
        <v>1243</v>
      </c>
      <c r="AI23" s="24">
        <v>1183</v>
      </c>
      <c r="AJ23" s="24">
        <v>1093</v>
      </c>
      <c r="AK23" s="24">
        <v>1162</v>
      </c>
      <c r="AL23" s="24">
        <v>1230</v>
      </c>
      <c r="AM23" s="24">
        <v>1260</v>
      </c>
      <c r="AN23" s="24">
        <v>1247.1511314083125</v>
      </c>
      <c r="AO23" s="24">
        <v>1233.7216102654413</v>
      </c>
      <c r="AP23" s="24">
        <v>1233.6309427737162</v>
      </c>
      <c r="AQ23" s="24">
        <v>1246.1073461887925</v>
      </c>
      <c r="AR23" s="24">
        <v>1262.8680337369158</v>
      </c>
      <c r="AS23" s="24">
        <v>1273.3444525330092</v>
      </c>
      <c r="AT23" s="24">
        <v>1276.9006495277115</v>
      </c>
      <c r="AU23" s="24">
        <v>1274.44221037438</v>
      </c>
      <c r="AV23" s="24">
        <v>1266.864100797354</v>
      </c>
    </row>
    <row r="24" spans="1:48" x14ac:dyDescent="0.25">
      <c r="A24" s="1"/>
      <c r="B24" s="23" t="s">
        <v>12</v>
      </c>
      <c r="C24" s="21" t="s">
        <v>23</v>
      </c>
      <c r="D24" s="24">
        <v>1.7825641025641026</v>
      </c>
      <c r="E24" s="24">
        <v>2.2218181818181817</v>
      </c>
      <c r="F24" s="24">
        <v>2.33</v>
      </c>
      <c r="G24" s="24">
        <v>2.0254237288135593</v>
      </c>
      <c r="H24" s="24">
        <v>2.2266666666666666</v>
      </c>
      <c r="I24" s="24">
        <v>1.9152380952380952</v>
      </c>
      <c r="J24" s="24">
        <v>2.0085106382978721</v>
      </c>
      <c r="K24" s="24">
        <v>2.0163265306122451</v>
      </c>
      <c r="L24" s="24">
        <v>1.9148936170212767</v>
      </c>
      <c r="M24" s="24">
        <v>1.9193548387096775</v>
      </c>
      <c r="N24" s="24">
        <v>2.3031999999999999</v>
      </c>
      <c r="O24" s="24">
        <v>2.1151515151515152</v>
      </c>
      <c r="P24" s="24">
        <v>2.3097902097902097</v>
      </c>
      <c r="Q24" s="24">
        <v>2.2194029850746269</v>
      </c>
      <c r="R24" s="24">
        <v>2.5140845070422535</v>
      </c>
      <c r="S24" s="24">
        <v>1.7091603053435114</v>
      </c>
      <c r="T24" s="24">
        <v>1.7194539249146759</v>
      </c>
      <c r="U24" s="24">
        <v>2.1051194539249147</v>
      </c>
      <c r="V24" s="24">
        <v>2.21423487544484</v>
      </c>
      <c r="W24" s="24">
        <v>2.212720848056537</v>
      </c>
      <c r="X24" s="24">
        <v>1.8114864864864866</v>
      </c>
      <c r="Y24" s="24">
        <v>1.605</v>
      </c>
      <c r="Z24" s="24">
        <v>1.2068965517241379</v>
      </c>
      <c r="AA24" s="24">
        <v>2.1047272727272728</v>
      </c>
      <c r="AB24" s="24">
        <v>2.0061302681992337</v>
      </c>
      <c r="AC24" s="24">
        <v>2.003265306122449</v>
      </c>
      <c r="AD24" s="24">
        <v>2.0046012269938651</v>
      </c>
      <c r="AE24" s="24">
        <v>2.0038669760247485</v>
      </c>
      <c r="AF24" s="24">
        <v>1.802161263507897</v>
      </c>
      <c r="AG24" s="24">
        <v>2.2027575020275751</v>
      </c>
      <c r="AH24" s="24">
        <v>2.1029766693483509</v>
      </c>
      <c r="AI24" s="24">
        <v>2.2028740490278951</v>
      </c>
      <c r="AJ24" s="24">
        <v>2.0018298261665142</v>
      </c>
      <c r="AK24" s="24">
        <v>1.9018932874354562</v>
      </c>
      <c r="AL24" s="24">
        <v>2.1</v>
      </c>
      <c r="AM24" s="24">
        <v>2.4</v>
      </c>
      <c r="AN24" s="24">
        <v>1.9736171953977724</v>
      </c>
      <c r="AO24" s="24">
        <v>1.9733094899447259</v>
      </c>
      <c r="AP24" s="24">
        <v>1.9721676229135841</v>
      </c>
      <c r="AQ24" s="24">
        <v>1.9712189938530686</v>
      </c>
      <c r="AR24" s="24">
        <v>1.9691682615332127</v>
      </c>
      <c r="AS24" s="24">
        <v>1.9669321611235639</v>
      </c>
      <c r="AT24" s="24">
        <v>1.9635816997372024</v>
      </c>
      <c r="AU24" s="24">
        <v>1.9619192977945084</v>
      </c>
      <c r="AV24" s="24">
        <v>1.9610138132309993</v>
      </c>
    </row>
    <row r="25" spans="1:48" x14ac:dyDescent="0.25">
      <c r="A25" s="1"/>
      <c r="B25" s="23" t="s">
        <v>14</v>
      </c>
      <c r="C25" s="21" t="s">
        <v>24</v>
      </c>
      <c r="D25" s="24">
        <v>1738</v>
      </c>
      <c r="E25" s="24">
        <v>2444</v>
      </c>
      <c r="F25" s="24">
        <v>2796</v>
      </c>
      <c r="G25" s="24">
        <v>2390</v>
      </c>
      <c r="H25" s="24">
        <v>2505</v>
      </c>
      <c r="I25" s="24">
        <v>2011</v>
      </c>
      <c r="J25" s="24">
        <v>2360</v>
      </c>
      <c r="K25" s="24">
        <v>2470</v>
      </c>
      <c r="L25" s="24">
        <v>2250</v>
      </c>
      <c r="M25" s="24">
        <v>2380</v>
      </c>
      <c r="N25" s="24">
        <v>2879</v>
      </c>
      <c r="O25" s="24">
        <v>2792</v>
      </c>
      <c r="P25" s="24">
        <v>3303</v>
      </c>
      <c r="Q25" s="24">
        <v>2974</v>
      </c>
      <c r="R25" s="24">
        <v>3570</v>
      </c>
      <c r="S25" s="24">
        <v>2239</v>
      </c>
      <c r="T25" s="24">
        <v>2519</v>
      </c>
      <c r="U25" s="24">
        <v>3084</v>
      </c>
      <c r="V25" s="24">
        <v>3111</v>
      </c>
      <c r="W25" s="24">
        <v>3131</v>
      </c>
      <c r="X25" s="24">
        <v>2681</v>
      </c>
      <c r="Y25" s="24">
        <v>2247</v>
      </c>
      <c r="Z25" s="24">
        <v>1750</v>
      </c>
      <c r="AA25" s="24">
        <v>2894</v>
      </c>
      <c r="AB25" s="24">
        <v>2618</v>
      </c>
      <c r="AC25" s="24">
        <v>2454</v>
      </c>
      <c r="AD25" s="24">
        <v>2614</v>
      </c>
      <c r="AE25" s="24">
        <v>2591</v>
      </c>
      <c r="AF25" s="24">
        <v>2168</v>
      </c>
      <c r="AG25" s="24">
        <v>2716</v>
      </c>
      <c r="AH25" s="24">
        <v>2614</v>
      </c>
      <c r="AI25" s="24">
        <v>2606</v>
      </c>
      <c r="AJ25" s="24">
        <v>2188</v>
      </c>
      <c r="AK25" s="24">
        <v>2210</v>
      </c>
      <c r="AL25" s="24">
        <v>2583</v>
      </c>
      <c r="AM25" s="24">
        <v>3024</v>
      </c>
      <c r="AN25" s="24">
        <v>2461.3989182072323</v>
      </c>
      <c r="AO25" s="24">
        <v>2434.5145614866838</v>
      </c>
      <c r="AP25" s="24">
        <v>2432.9270039626836</v>
      </c>
      <c r="AQ25" s="24">
        <v>2456.350469187189</v>
      </c>
      <c r="AR25" s="24">
        <v>2486.799650539589</v>
      </c>
      <c r="AS25" s="24">
        <v>2504.5821558754533</v>
      </c>
      <c r="AT25" s="24">
        <v>2507.2987477951615</v>
      </c>
      <c r="AU25" s="24">
        <v>2500.3527664573849</v>
      </c>
      <c r="AV25" s="24">
        <v>2484.3380011500803</v>
      </c>
    </row>
    <row r="26" spans="1:48" x14ac:dyDescent="0.25">
      <c r="A26" s="1"/>
      <c r="B26" s="23" t="s">
        <v>16</v>
      </c>
      <c r="C26" s="21" t="s">
        <v>25</v>
      </c>
      <c r="D26" s="26">
        <v>50.934407364787113</v>
      </c>
      <c r="E26" s="26">
        <v>50.393617021276597</v>
      </c>
      <c r="F26" s="26">
        <v>52.403433476394852</v>
      </c>
      <c r="G26" s="26">
        <v>56.920502092050206</v>
      </c>
      <c r="H26" s="26">
        <v>54.171656686626747</v>
      </c>
      <c r="I26" s="26">
        <v>57.848334162108401</v>
      </c>
      <c r="J26" s="26">
        <v>56.906779661016948</v>
      </c>
      <c r="K26" s="26">
        <v>56.097165991902834</v>
      </c>
      <c r="L26" s="26">
        <v>56.108888888888892</v>
      </c>
      <c r="M26" s="26">
        <v>55.008403361344541</v>
      </c>
      <c r="N26" s="26">
        <v>57.094129906217439</v>
      </c>
      <c r="O26" s="26">
        <v>61.421203438395416</v>
      </c>
      <c r="P26" s="26">
        <v>54.398728428701183</v>
      </c>
      <c r="Q26" s="26">
        <v>49.977135171486211</v>
      </c>
      <c r="R26" s="26">
        <v>47.568627450980394</v>
      </c>
      <c r="S26" s="26">
        <v>65.705225547119255</v>
      </c>
      <c r="T26" s="26">
        <v>85.714966256450978</v>
      </c>
      <c r="U26" s="26">
        <v>91.315175097276267</v>
      </c>
      <c r="V26" s="26">
        <v>88.073288331726133</v>
      </c>
      <c r="W26" s="26">
        <v>74.667837751517084</v>
      </c>
      <c r="X26" s="26">
        <v>80.731070496083547</v>
      </c>
      <c r="Y26" s="26">
        <v>101.85981308411215</v>
      </c>
      <c r="Z26" s="26">
        <v>133.19428571428571</v>
      </c>
      <c r="AA26" s="26">
        <v>128.42294402211473</v>
      </c>
      <c r="AB26" s="26">
        <v>115.58441558441558</v>
      </c>
      <c r="AC26" s="26">
        <v>114.43357783211084</v>
      </c>
      <c r="AD26" s="26">
        <v>102.4177505738332</v>
      </c>
      <c r="AE26" s="26">
        <v>99.377846391354694</v>
      </c>
      <c r="AF26" s="26">
        <v>108.30996309963099</v>
      </c>
      <c r="AG26" s="26">
        <v>108.30927835051547</v>
      </c>
      <c r="AH26" s="26">
        <v>108.32134659525632</v>
      </c>
      <c r="AI26" s="26">
        <v>115.32617037605526</v>
      </c>
      <c r="AJ26" s="26">
        <v>133.30712979890311</v>
      </c>
      <c r="AK26" s="26">
        <v>144.22805429864255</v>
      </c>
      <c r="AL26" s="26">
        <v>108.34454948204809</v>
      </c>
      <c r="AM26" s="26">
        <v>109.53644399361305</v>
      </c>
      <c r="AN26" s="26">
        <v>107.81031730008574</v>
      </c>
      <c r="AO26" s="26">
        <v>108.75060413718811</v>
      </c>
      <c r="AP26" s="26">
        <v>113.67752353122994</v>
      </c>
      <c r="AQ26" s="26">
        <v>116.57344746409113</v>
      </c>
      <c r="AR26" s="26">
        <v>118.35068551380392</v>
      </c>
      <c r="AS26" s="26">
        <v>119.25466941586107</v>
      </c>
      <c r="AT26" s="26">
        <v>119.86427649919841</v>
      </c>
      <c r="AU26" s="26">
        <v>119.89683867068462</v>
      </c>
      <c r="AV26" s="26">
        <v>119.02482847054601</v>
      </c>
    </row>
    <row r="27" spans="1:48" x14ac:dyDescent="0.25">
      <c r="A27" s="1"/>
      <c r="B27" s="23"/>
      <c r="C27" s="2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25">
      <c r="A28" s="1"/>
      <c r="B28" s="22" t="s">
        <v>26</v>
      </c>
      <c r="C28" s="2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23" t="s">
        <v>9</v>
      </c>
      <c r="C29" s="21" t="s">
        <v>10</v>
      </c>
      <c r="D29" s="24">
        <v>55</v>
      </c>
      <c r="E29" s="24">
        <v>50</v>
      </c>
      <c r="F29" s="24">
        <v>25</v>
      </c>
      <c r="G29" s="24">
        <v>35</v>
      </c>
      <c r="H29" s="24">
        <v>25</v>
      </c>
      <c r="I29" s="24">
        <v>10</v>
      </c>
      <c r="J29" s="24">
        <v>17</v>
      </c>
      <c r="K29" s="24">
        <v>12</v>
      </c>
      <c r="L29" s="24">
        <v>10</v>
      </c>
      <c r="M29" s="24">
        <v>13</v>
      </c>
      <c r="N29" s="24">
        <v>0</v>
      </c>
      <c r="O29" s="24">
        <v>0</v>
      </c>
      <c r="P29" s="24">
        <v>0</v>
      </c>
      <c r="Q29" s="24">
        <v>0</v>
      </c>
      <c r="R29" s="24">
        <v>0</v>
      </c>
      <c r="S29" s="24">
        <v>0</v>
      </c>
      <c r="T29" s="24">
        <v>0</v>
      </c>
      <c r="U29" s="24">
        <v>0</v>
      </c>
      <c r="V29" s="24">
        <v>0</v>
      </c>
      <c r="W29" s="24">
        <v>10</v>
      </c>
      <c r="X29" s="24">
        <v>10</v>
      </c>
      <c r="Y29" s="24">
        <v>15</v>
      </c>
      <c r="Z29" s="24">
        <v>12</v>
      </c>
      <c r="AA29" s="24">
        <v>11</v>
      </c>
      <c r="AB29" s="24">
        <v>12</v>
      </c>
      <c r="AC29" s="24">
        <v>11</v>
      </c>
      <c r="AD29" s="24">
        <v>11</v>
      </c>
      <c r="AE29" s="24">
        <v>11</v>
      </c>
      <c r="AF29" s="24">
        <v>10</v>
      </c>
      <c r="AG29" s="24">
        <v>5</v>
      </c>
      <c r="AH29" s="24">
        <v>8</v>
      </c>
      <c r="AI29" s="24">
        <v>10</v>
      </c>
      <c r="AJ29" s="24">
        <v>10</v>
      </c>
      <c r="AK29" s="24">
        <v>8</v>
      </c>
      <c r="AL29" s="24">
        <v>0</v>
      </c>
      <c r="AM29" s="24">
        <v>0</v>
      </c>
      <c r="AN29" s="24">
        <v>1E-3</v>
      </c>
      <c r="AO29" s="24">
        <v>1E-3</v>
      </c>
      <c r="AP29" s="24">
        <v>1E-3</v>
      </c>
      <c r="AQ29" s="24">
        <v>1E-3</v>
      </c>
      <c r="AR29" s="24">
        <v>1E-3</v>
      </c>
      <c r="AS29" s="24">
        <v>1E-3</v>
      </c>
      <c r="AT29" s="24">
        <v>1E-3</v>
      </c>
      <c r="AU29" s="24">
        <v>1E-3</v>
      </c>
      <c r="AV29" s="24">
        <v>1E-3</v>
      </c>
    </row>
    <row r="30" spans="1:48" x14ac:dyDescent="0.25">
      <c r="A30" s="1"/>
      <c r="B30" s="23" t="s">
        <v>11</v>
      </c>
      <c r="C30" s="21" t="s">
        <v>10</v>
      </c>
      <c r="D30" s="24">
        <v>45</v>
      </c>
      <c r="E30" s="24">
        <v>30</v>
      </c>
      <c r="F30" s="24">
        <v>20</v>
      </c>
      <c r="G30" s="24">
        <v>20</v>
      </c>
      <c r="H30" s="24">
        <v>20</v>
      </c>
      <c r="I30" s="24">
        <v>9</v>
      </c>
      <c r="J30" s="24">
        <v>15</v>
      </c>
      <c r="K30" s="24">
        <v>10</v>
      </c>
      <c r="L30" s="24">
        <v>9</v>
      </c>
      <c r="M30" s="24">
        <v>11</v>
      </c>
      <c r="N30" s="24">
        <v>0</v>
      </c>
      <c r="O30" s="24">
        <v>0</v>
      </c>
      <c r="P30" s="24">
        <v>0</v>
      </c>
      <c r="Q30" s="24">
        <v>0</v>
      </c>
      <c r="R30" s="24">
        <v>0</v>
      </c>
      <c r="S30" s="24">
        <v>0</v>
      </c>
      <c r="T30" s="24">
        <v>0</v>
      </c>
      <c r="U30" s="24">
        <v>0</v>
      </c>
      <c r="V30" s="24">
        <v>0</v>
      </c>
      <c r="W30" s="24">
        <v>8</v>
      </c>
      <c r="X30" s="24">
        <v>7</v>
      </c>
      <c r="Y30" s="24">
        <v>10</v>
      </c>
      <c r="Z30" s="24">
        <v>7</v>
      </c>
      <c r="AA30" s="24">
        <v>7</v>
      </c>
      <c r="AB30" s="24">
        <v>8</v>
      </c>
      <c r="AC30" s="24">
        <v>8</v>
      </c>
      <c r="AD30" s="24">
        <v>8</v>
      </c>
      <c r="AE30" s="24">
        <v>8</v>
      </c>
      <c r="AF30" s="24">
        <v>7</v>
      </c>
      <c r="AG30" s="24">
        <v>3</v>
      </c>
      <c r="AH30" s="24">
        <v>5</v>
      </c>
      <c r="AI30" s="24">
        <v>6</v>
      </c>
      <c r="AJ30" s="24">
        <v>6</v>
      </c>
      <c r="AK30" s="24">
        <v>5</v>
      </c>
      <c r="AL30" s="24">
        <v>0</v>
      </c>
      <c r="AM30" s="24">
        <v>0</v>
      </c>
      <c r="AN30" s="24">
        <v>5.5965909090909091E-4</v>
      </c>
      <c r="AO30" s="24">
        <v>5.5965909090909091E-4</v>
      </c>
      <c r="AP30" s="24">
        <v>5.5965909090909091E-4</v>
      </c>
      <c r="AQ30" s="24">
        <v>5.5965909090909091E-4</v>
      </c>
      <c r="AR30" s="24">
        <v>5.5965909090909091E-4</v>
      </c>
      <c r="AS30" s="24">
        <v>5.5965909090909091E-4</v>
      </c>
      <c r="AT30" s="24">
        <v>5.5965909090909091E-4</v>
      </c>
      <c r="AU30" s="24">
        <v>5.5965909090909091E-4</v>
      </c>
      <c r="AV30" s="24">
        <v>5.5965909090909091E-4</v>
      </c>
    </row>
    <row r="31" spans="1:48" x14ac:dyDescent="0.25">
      <c r="A31" s="1"/>
      <c r="B31" s="23" t="s">
        <v>12</v>
      </c>
      <c r="C31" s="21" t="s">
        <v>13</v>
      </c>
      <c r="D31" s="24">
        <v>60</v>
      </c>
      <c r="E31" s="24">
        <v>56</v>
      </c>
      <c r="F31" s="24">
        <v>80</v>
      </c>
      <c r="G31" s="24">
        <v>68</v>
      </c>
      <c r="H31" s="24">
        <v>77</v>
      </c>
      <c r="I31" s="24">
        <v>85</v>
      </c>
      <c r="J31" s="24">
        <v>72</v>
      </c>
      <c r="K31" s="24">
        <v>75</v>
      </c>
      <c r="L31" s="24">
        <v>80</v>
      </c>
      <c r="M31" s="24">
        <v>91</v>
      </c>
      <c r="N31" s="24">
        <v>0</v>
      </c>
      <c r="O31" s="24">
        <v>0</v>
      </c>
      <c r="P31" s="24">
        <v>0</v>
      </c>
      <c r="Q31" s="24">
        <v>0</v>
      </c>
      <c r="R31" s="24">
        <v>0</v>
      </c>
      <c r="S31" s="24">
        <v>0</v>
      </c>
      <c r="T31" s="24">
        <v>0</v>
      </c>
      <c r="U31" s="24">
        <v>0</v>
      </c>
      <c r="V31" s="24">
        <v>0</v>
      </c>
      <c r="W31" s="24">
        <v>80</v>
      </c>
      <c r="X31" s="24">
        <v>80</v>
      </c>
      <c r="Y31" s="24">
        <v>90</v>
      </c>
      <c r="Z31" s="24">
        <v>80</v>
      </c>
      <c r="AA31" s="24">
        <v>73</v>
      </c>
      <c r="AB31" s="24">
        <v>90</v>
      </c>
      <c r="AC31" s="24">
        <v>60</v>
      </c>
      <c r="AD31" s="24">
        <v>73</v>
      </c>
      <c r="AE31" s="24">
        <v>85</v>
      </c>
      <c r="AF31" s="24">
        <v>75</v>
      </c>
      <c r="AG31" s="24">
        <v>70</v>
      </c>
      <c r="AH31" s="24">
        <v>64</v>
      </c>
      <c r="AI31" s="24">
        <v>90</v>
      </c>
      <c r="AJ31" s="24">
        <v>61</v>
      </c>
      <c r="AK31" s="24">
        <v>62</v>
      </c>
      <c r="AL31" s="24">
        <v>0</v>
      </c>
      <c r="AM31" s="24">
        <v>0</v>
      </c>
      <c r="AN31" s="24">
        <v>1E-3</v>
      </c>
      <c r="AO31" s="24">
        <v>1E-3</v>
      </c>
      <c r="AP31" s="24">
        <v>1E-3</v>
      </c>
      <c r="AQ31" s="24">
        <v>1E-3</v>
      </c>
      <c r="AR31" s="24">
        <v>1E-3</v>
      </c>
      <c r="AS31" s="24">
        <v>1E-3</v>
      </c>
      <c r="AT31" s="24">
        <v>1E-3</v>
      </c>
      <c r="AU31" s="24">
        <v>1E-3</v>
      </c>
      <c r="AV31" s="24">
        <v>1E-3</v>
      </c>
    </row>
    <row r="32" spans="1:48" x14ac:dyDescent="0.25">
      <c r="A32" s="1"/>
      <c r="B32" s="23" t="s">
        <v>14</v>
      </c>
      <c r="C32" s="21" t="s">
        <v>15</v>
      </c>
      <c r="D32" s="24">
        <v>2700</v>
      </c>
      <c r="E32" s="24">
        <v>1680</v>
      </c>
      <c r="F32" s="24">
        <v>1600</v>
      </c>
      <c r="G32" s="24">
        <v>1360</v>
      </c>
      <c r="H32" s="24">
        <v>1540</v>
      </c>
      <c r="I32" s="24">
        <v>765</v>
      </c>
      <c r="J32" s="24">
        <v>1080</v>
      </c>
      <c r="K32" s="24">
        <v>750</v>
      </c>
      <c r="L32" s="24">
        <v>720</v>
      </c>
      <c r="M32" s="24">
        <v>1001</v>
      </c>
      <c r="N32" s="24">
        <v>0</v>
      </c>
      <c r="O32" s="24">
        <v>0</v>
      </c>
      <c r="P32" s="24">
        <v>0</v>
      </c>
      <c r="Q32" s="24">
        <v>0</v>
      </c>
      <c r="R32" s="24">
        <v>0</v>
      </c>
      <c r="S32" s="24">
        <v>0</v>
      </c>
      <c r="T32" s="24">
        <v>0</v>
      </c>
      <c r="U32" s="24">
        <v>0</v>
      </c>
      <c r="V32" s="24">
        <v>0</v>
      </c>
      <c r="W32" s="24">
        <v>640</v>
      </c>
      <c r="X32" s="24">
        <v>560</v>
      </c>
      <c r="Y32" s="24">
        <v>900</v>
      </c>
      <c r="Z32" s="24">
        <v>560</v>
      </c>
      <c r="AA32" s="24">
        <v>511</v>
      </c>
      <c r="AB32" s="24">
        <v>720</v>
      </c>
      <c r="AC32" s="24">
        <v>480</v>
      </c>
      <c r="AD32" s="24">
        <v>584</v>
      </c>
      <c r="AE32" s="24">
        <v>680</v>
      </c>
      <c r="AF32" s="24">
        <v>525</v>
      </c>
      <c r="AG32" s="24">
        <v>210</v>
      </c>
      <c r="AH32" s="24">
        <v>320</v>
      </c>
      <c r="AI32" s="24">
        <v>540</v>
      </c>
      <c r="AJ32" s="24">
        <v>366</v>
      </c>
      <c r="AK32" s="24">
        <v>310</v>
      </c>
      <c r="AL32" s="24">
        <v>0</v>
      </c>
      <c r="AM32" s="24">
        <v>0</v>
      </c>
      <c r="AN32" s="24">
        <v>5.5965909090909087E-7</v>
      </c>
      <c r="AO32" s="24">
        <v>5.5965909090909087E-7</v>
      </c>
      <c r="AP32" s="24">
        <v>5.5965909090909087E-7</v>
      </c>
      <c r="AQ32" s="24">
        <v>5.5965909090909087E-7</v>
      </c>
      <c r="AR32" s="24">
        <v>5.5965909090909087E-7</v>
      </c>
      <c r="AS32" s="24">
        <v>5.5965909090909087E-7</v>
      </c>
      <c r="AT32" s="24">
        <v>5.5965909090909087E-7</v>
      </c>
      <c r="AU32" s="24">
        <v>5.5965909090909087E-7</v>
      </c>
      <c r="AV32" s="24">
        <v>5.5965909090909087E-7</v>
      </c>
    </row>
    <row r="33" spans="1:48" x14ac:dyDescent="0.25">
      <c r="A33" s="1"/>
      <c r="B33" s="23" t="s">
        <v>16</v>
      </c>
      <c r="C33" s="21" t="s">
        <v>17</v>
      </c>
      <c r="D33" s="26">
        <v>1.33</v>
      </c>
      <c r="E33" s="26">
        <v>1.55</v>
      </c>
      <c r="F33" s="26">
        <v>1.9</v>
      </c>
      <c r="G33" s="26">
        <v>1.77</v>
      </c>
      <c r="H33" s="26">
        <v>1.96</v>
      </c>
      <c r="I33" s="26">
        <v>1.75</v>
      </c>
      <c r="J33" s="26">
        <v>2.84</v>
      </c>
      <c r="K33" s="26">
        <v>2.15</v>
      </c>
      <c r="L33" s="26">
        <v>1.45</v>
      </c>
      <c r="M33" s="26">
        <v>2</v>
      </c>
      <c r="N33" s="26">
        <v>1.3</v>
      </c>
      <c r="O33" s="26">
        <v>1.4</v>
      </c>
      <c r="P33" s="26">
        <v>1.65</v>
      </c>
      <c r="Q33" s="26">
        <v>1.45</v>
      </c>
      <c r="R33" s="26">
        <v>1.45</v>
      </c>
      <c r="S33" s="26">
        <v>1.6</v>
      </c>
      <c r="T33" s="26">
        <v>1.75</v>
      </c>
      <c r="U33" s="26">
        <v>2.65</v>
      </c>
      <c r="V33" s="26">
        <v>3.7</v>
      </c>
      <c r="W33" s="26">
        <v>2.2999999999999998</v>
      </c>
      <c r="X33" s="26">
        <v>2.5</v>
      </c>
      <c r="Y33" s="26">
        <v>3</v>
      </c>
      <c r="Z33" s="26">
        <v>3.6</v>
      </c>
      <c r="AA33" s="26">
        <v>3.4</v>
      </c>
      <c r="AB33" s="26">
        <v>3.95</v>
      </c>
      <c r="AC33" s="26">
        <v>2.95</v>
      </c>
      <c r="AD33" s="26">
        <v>2.15</v>
      </c>
      <c r="AE33" s="26">
        <v>2.8</v>
      </c>
      <c r="AF33" s="26">
        <v>2.75</v>
      </c>
      <c r="AG33" s="26">
        <v>2.8</v>
      </c>
      <c r="AH33" s="26">
        <v>3</v>
      </c>
      <c r="AI33" s="26">
        <v>5.7</v>
      </c>
      <c r="AJ33" s="26">
        <v>4.5</v>
      </c>
      <c r="AK33" s="26">
        <v>3.9</v>
      </c>
      <c r="AL33" s="26">
        <v>3.3329081632653059</v>
      </c>
      <c r="AM33" s="26">
        <v>3.0841836734693877</v>
      </c>
      <c r="AN33" s="26">
        <v>3.7042986430206879</v>
      </c>
      <c r="AO33" s="26">
        <v>3.7675878561910574</v>
      </c>
      <c r="AP33" s="26">
        <v>3.7821713665054055</v>
      </c>
      <c r="AQ33" s="26">
        <v>3.7793217390517722</v>
      </c>
      <c r="AR33" s="26">
        <v>3.7728559488529956</v>
      </c>
      <c r="AS33" s="26">
        <v>3.7695143366747117</v>
      </c>
      <c r="AT33" s="26">
        <v>3.7693979493835221</v>
      </c>
      <c r="AU33" s="26">
        <v>3.7701444519268561</v>
      </c>
      <c r="AV33" s="26">
        <v>3.7707675187185545</v>
      </c>
    </row>
    <row r="34" spans="1:48" x14ac:dyDescent="0.25">
      <c r="A34" s="1"/>
      <c r="B34" s="23"/>
      <c r="C34" s="2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25">
      <c r="A35" s="1"/>
      <c r="B35" s="22" t="s">
        <v>262</v>
      </c>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23" t="s">
        <v>9</v>
      </c>
      <c r="C36" s="21" t="s">
        <v>10</v>
      </c>
      <c r="D36" s="24">
        <v>0</v>
      </c>
      <c r="E36" s="24">
        <v>0</v>
      </c>
      <c r="F36" s="24">
        <v>0</v>
      </c>
      <c r="G36" s="24">
        <v>0</v>
      </c>
      <c r="H36" s="24">
        <v>0</v>
      </c>
      <c r="I36" s="24">
        <v>0</v>
      </c>
      <c r="J36" s="24">
        <v>0</v>
      </c>
      <c r="K36" s="24">
        <v>0</v>
      </c>
      <c r="L36" s="24">
        <v>0</v>
      </c>
      <c r="M36" s="24">
        <v>0</v>
      </c>
      <c r="N36" s="24">
        <v>0</v>
      </c>
      <c r="O36" s="24">
        <v>0</v>
      </c>
      <c r="P36" s="24">
        <v>0</v>
      </c>
      <c r="Q36" s="24">
        <v>0</v>
      </c>
      <c r="R36" s="24">
        <v>0</v>
      </c>
      <c r="S36" s="24">
        <v>0</v>
      </c>
      <c r="T36" s="24">
        <v>0</v>
      </c>
      <c r="U36" s="24">
        <v>0</v>
      </c>
      <c r="V36" s="24">
        <v>0</v>
      </c>
      <c r="W36" s="24">
        <v>0</v>
      </c>
      <c r="X36" s="24">
        <v>0</v>
      </c>
      <c r="Y36" s="24">
        <v>0</v>
      </c>
      <c r="Z36" s="24">
        <v>0</v>
      </c>
      <c r="AA36" s="24">
        <v>0</v>
      </c>
      <c r="AB36" s="24">
        <v>0</v>
      </c>
      <c r="AC36" s="24">
        <v>0</v>
      </c>
      <c r="AD36" s="24">
        <v>24</v>
      </c>
      <c r="AE36" s="24">
        <v>30</v>
      </c>
      <c r="AF36" s="24">
        <v>26</v>
      </c>
      <c r="AG36" s="24">
        <v>34</v>
      </c>
      <c r="AH36" s="24">
        <v>39</v>
      </c>
      <c r="AI36" s="24">
        <v>36</v>
      </c>
      <c r="AJ36" s="24">
        <v>33</v>
      </c>
      <c r="AK36" s="24">
        <v>35</v>
      </c>
      <c r="AL36" s="24">
        <v>45</v>
      </c>
      <c r="AM36" s="24">
        <v>48</v>
      </c>
      <c r="AN36" s="24">
        <v>39.287413018029667</v>
      </c>
      <c r="AO36" s="24">
        <v>40.322459619992237</v>
      </c>
      <c r="AP36" s="24">
        <v>40.521145506101128</v>
      </c>
      <c r="AQ36" s="24">
        <v>40.646516225742801</v>
      </c>
      <c r="AR36" s="24">
        <v>40.576535672158556</v>
      </c>
      <c r="AS36" s="24">
        <v>40.642771178202651</v>
      </c>
      <c r="AT36" s="24">
        <v>40.687823508092549</v>
      </c>
      <c r="AU36" s="24">
        <v>40.75743156271411</v>
      </c>
      <c r="AV36" s="24">
        <v>40.791053060058509</v>
      </c>
    </row>
    <row r="37" spans="1:48" x14ac:dyDescent="0.25">
      <c r="A37" s="1"/>
      <c r="B37" s="23" t="s">
        <v>11</v>
      </c>
      <c r="C37" s="21" t="s">
        <v>10</v>
      </c>
      <c r="D37" s="24">
        <v>0</v>
      </c>
      <c r="E37" s="24">
        <v>0</v>
      </c>
      <c r="F37" s="24">
        <v>0</v>
      </c>
      <c r="G37" s="24">
        <v>0</v>
      </c>
      <c r="H37" s="24">
        <v>0</v>
      </c>
      <c r="I37" s="24">
        <v>0</v>
      </c>
      <c r="J37" s="24">
        <v>0</v>
      </c>
      <c r="K37" s="24">
        <v>0</v>
      </c>
      <c r="L37" s="24">
        <v>0</v>
      </c>
      <c r="M37" s="24">
        <v>0</v>
      </c>
      <c r="N37" s="24">
        <v>0</v>
      </c>
      <c r="O37" s="24">
        <v>0</v>
      </c>
      <c r="P37" s="24">
        <v>0</v>
      </c>
      <c r="Q37" s="24">
        <v>0</v>
      </c>
      <c r="R37" s="24">
        <v>0</v>
      </c>
      <c r="S37" s="24">
        <v>0</v>
      </c>
      <c r="T37" s="24">
        <v>0</v>
      </c>
      <c r="U37" s="24">
        <v>0</v>
      </c>
      <c r="V37" s="24">
        <v>0</v>
      </c>
      <c r="W37" s="24">
        <v>0</v>
      </c>
      <c r="X37" s="24">
        <v>0</v>
      </c>
      <c r="Y37" s="24">
        <v>0</v>
      </c>
      <c r="Z37" s="24">
        <v>0</v>
      </c>
      <c r="AA37" s="24">
        <v>0</v>
      </c>
      <c r="AB37" s="24">
        <v>0</v>
      </c>
      <c r="AC37" s="24">
        <v>0</v>
      </c>
      <c r="AD37" s="24">
        <v>23</v>
      </c>
      <c r="AE37" s="24">
        <v>29</v>
      </c>
      <c r="AF37" s="24">
        <v>23</v>
      </c>
      <c r="AG37" s="24">
        <v>33</v>
      </c>
      <c r="AH37" s="24">
        <v>38</v>
      </c>
      <c r="AI37" s="24">
        <v>35</v>
      </c>
      <c r="AJ37" s="24">
        <v>32</v>
      </c>
      <c r="AK37" s="24">
        <v>34</v>
      </c>
      <c r="AL37" s="24">
        <v>44</v>
      </c>
      <c r="AM37" s="24">
        <v>47</v>
      </c>
      <c r="AN37" s="24">
        <v>37.85641453061799</v>
      </c>
      <c r="AO37" s="24">
        <v>38.853760759661398</v>
      </c>
      <c r="AP37" s="24">
        <v>39.045209742633872</v>
      </c>
      <c r="AQ37" s="24">
        <v>39.166013979109785</v>
      </c>
      <c r="AR37" s="24">
        <v>39.098582386086555</v>
      </c>
      <c r="AS37" s="24">
        <v>39.162405340585998</v>
      </c>
      <c r="AT37" s="24">
        <v>39.205816691572622</v>
      </c>
      <c r="AU37" s="24">
        <v>39.272889353476181</v>
      </c>
      <c r="AV37" s="24">
        <v>39.305286226745125</v>
      </c>
    </row>
    <row r="38" spans="1:48" x14ac:dyDescent="0.25">
      <c r="A38" s="1"/>
      <c r="B38" s="23" t="s">
        <v>12</v>
      </c>
      <c r="C38" s="21" t="s">
        <v>211</v>
      </c>
      <c r="D38" s="24">
        <v>0</v>
      </c>
      <c r="E38" s="24">
        <v>0</v>
      </c>
      <c r="F38" s="24">
        <v>0</v>
      </c>
      <c r="G38" s="24">
        <v>0</v>
      </c>
      <c r="H38" s="24">
        <v>0</v>
      </c>
      <c r="I38" s="24">
        <v>0</v>
      </c>
      <c r="J38" s="24">
        <v>0</v>
      </c>
      <c r="K38" s="24">
        <v>0</v>
      </c>
      <c r="L38" s="24">
        <v>0</v>
      </c>
      <c r="M38" s="24">
        <v>0</v>
      </c>
      <c r="N38" s="24">
        <v>0</v>
      </c>
      <c r="O38" s="24">
        <v>0</v>
      </c>
      <c r="P38" s="24">
        <v>0</v>
      </c>
      <c r="Q38" s="24">
        <v>0</v>
      </c>
      <c r="R38" s="24">
        <v>0</v>
      </c>
      <c r="S38" s="24">
        <v>0</v>
      </c>
      <c r="T38" s="24">
        <v>0</v>
      </c>
      <c r="U38" s="24">
        <v>0</v>
      </c>
      <c r="V38" s="24">
        <v>0</v>
      </c>
      <c r="W38" s="24">
        <v>0</v>
      </c>
      <c r="X38" s="24">
        <v>0</v>
      </c>
      <c r="Y38" s="24">
        <v>0</v>
      </c>
      <c r="Z38" s="24">
        <v>0</v>
      </c>
      <c r="AA38" s="24">
        <v>0</v>
      </c>
      <c r="AB38" s="24">
        <v>0</v>
      </c>
      <c r="AC38" s="24">
        <v>0</v>
      </c>
      <c r="AD38" s="24">
        <v>4800</v>
      </c>
      <c r="AE38" s="24">
        <v>5300</v>
      </c>
      <c r="AF38" s="24">
        <v>4900</v>
      </c>
      <c r="AG38" s="24">
        <v>5200</v>
      </c>
      <c r="AH38" s="24">
        <v>4800</v>
      </c>
      <c r="AI38" s="24">
        <v>5000</v>
      </c>
      <c r="AJ38" s="24">
        <v>5200</v>
      </c>
      <c r="AK38" s="24">
        <v>5800</v>
      </c>
      <c r="AL38" s="24">
        <v>5500</v>
      </c>
      <c r="AM38" s="24">
        <v>5000</v>
      </c>
      <c r="AN38" s="24">
        <v>5253.5</v>
      </c>
      <c r="AO38" s="24">
        <v>5295.75</v>
      </c>
      <c r="AP38" s="24">
        <v>5338</v>
      </c>
      <c r="AQ38" s="24">
        <v>5380.25</v>
      </c>
      <c r="AR38" s="24">
        <v>5422.5</v>
      </c>
      <c r="AS38" s="24">
        <v>5464.75</v>
      </c>
      <c r="AT38" s="24">
        <v>5507</v>
      </c>
      <c r="AU38" s="24">
        <v>5549.25</v>
      </c>
      <c r="AV38" s="24">
        <v>5591.5</v>
      </c>
    </row>
    <row r="39" spans="1:48" x14ac:dyDescent="0.25">
      <c r="A39" s="1"/>
      <c r="B39" s="23" t="s">
        <v>14</v>
      </c>
      <c r="C39" s="21" t="s">
        <v>263</v>
      </c>
      <c r="D39" s="24">
        <v>0</v>
      </c>
      <c r="E39" s="24">
        <v>0</v>
      </c>
      <c r="F39" s="24">
        <v>0</v>
      </c>
      <c r="G39" s="24">
        <v>0</v>
      </c>
      <c r="H39" s="24">
        <v>0</v>
      </c>
      <c r="I39" s="24">
        <v>0</v>
      </c>
      <c r="J39" s="24">
        <v>0</v>
      </c>
      <c r="K39" s="24">
        <v>0</v>
      </c>
      <c r="L39" s="24">
        <v>0</v>
      </c>
      <c r="M39" s="24">
        <v>0</v>
      </c>
      <c r="N39" s="24">
        <v>0</v>
      </c>
      <c r="O39" s="24">
        <v>0</v>
      </c>
      <c r="P39" s="24">
        <v>0</v>
      </c>
      <c r="Q39" s="24">
        <v>0</v>
      </c>
      <c r="R39" s="24">
        <v>0</v>
      </c>
      <c r="S39" s="24">
        <v>0</v>
      </c>
      <c r="T39" s="24">
        <v>0</v>
      </c>
      <c r="U39" s="24">
        <v>0</v>
      </c>
      <c r="V39" s="24">
        <v>0</v>
      </c>
      <c r="W39" s="24">
        <v>0</v>
      </c>
      <c r="X39" s="24">
        <v>0</v>
      </c>
      <c r="Y39" s="24">
        <v>0</v>
      </c>
      <c r="Z39" s="24">
        <v>0</v>
      </c>
      <c r="AA39" s="24">
        <v>0</v>
      </c>
      <c r="AB39" s="24">
        <v>0</v>
      </c>
      <c r="AC39" s="24">
        <v>0</v>
      </c>
      <c r="AD39" s="24">
        <v>110400</v>
      </c>
      <c r="AE39" s="24">
        <v>153700</v>
      </c>
      <c r="AF39" s="24">
        <v>112700</v>
      </c>
      <c r="AG39" s="24">
        <v>171600</v>
      </c>
      <c r="AH39" s="24">
        <v>182400</v>
      </c>
      <c r="AI39" s="24">
        <v>175000</v>
      </c>
      <c r="AJ39" s="24">
        <v>166400</v>
      </c>
      <c r="AK39" s="24">
        <v>197200</v>
      </c>
      <c r="AL39" s="24">
        <v>242000</v>
      </c>
      <c r="AM39" s="24">
        <v>235000</v>
      </c>
      <c r="AN39" s="24">
        <v>198878.6737366016</v>
      </c>
      <c r="AO39" s="24">
        <v>205759.80354297685</v>
      </c>
      <c r="AP39" s="24">
        <v>208423.32960617961</v>
      </c>
      <c r="AQ39" s="24">
        <v>210722.94671110541</v>
      </c>
      <c r="AR39" s="24">
        <v>212012.06298855433</v>
      </c>
      <c r="AS39" s="24">
        <v>214012.75458496733</v>
      </c>
      <c r="AT39" s="24">
        <v>215906.43252049043</v>
      </c>
      <c r="AU39" s="24">
        <v>217935.08124477768</v>
      </c>
      <c r="AV39" s="24">
        <v>219775.50793684536</v>
      </c>
    </row>
    <row r="40" spans="1:48" x14ac:dyDescent="0.25">
      <c r="A40" s="1"/>
      <c r="B40" s="23" t="s">
        <v>16</v>
      </c>
      <c r="C40" s="21" t="s">
        <v>17</v>
      </c>
      <c r="D40" s="26">
        <v>0</v>
      </c>
      <c r="E40" s="26">
        <v>0</v>
      </c>
      <c r="F40" s="26">
        <v>0</v>
      </c>
      <c r="G40" s="26">
        <v>0</v>
      </c>
      <c r="H40" s="26">
        <v>0</v>
      </c>
      <c r="I40" s="26">
        <v>0</v>
      </c>
      <c r="J40" s="26">
        <v>0</v>
      </c>
      <c r="K40" s="26">
        <v>0</v>
      </c>
      <c r="L40" s="26">
        <v>0</v>
      </c>
      <c r="M40" s="26">
        <v>0</v>
      </c>
      <c r="N40" s="26">
        <v>0</v>
      </c>
      <c r="O40" s="26">
        <v>0</v>
      </c>
      <c r="P40" s="26">
        <v>0</v>
      </c>
      <c r="Q40" s="26">
        <v>0</v>
      </c>
      <c r="R40" s="26">
        <v>0</v>
      </c>
      <c r="S40" s="26">
        <v>0</v>
      </c>
      <c r="T40" s="26">
        <v>0</v>
      </c>
      <c r="U40" s="26">
        <v>0</v>
      </c>
      <c r="V40" s="26">
        <v>0</v>
      </c>
      <c r="W40" s="26">
        <v>0</v>
      </c>
      <c r="X40" s="26">
        <v>0</v>
      </c>
      <c r="Y40" s="26">
        <v>0</v>
      </c>
      <c r="Z40" s="26">
        <v>0</v>
      </c>
      <c r="AA40" s="26">
        <v>0</v>
      </c>
      <c r="AB40" s="26">
        <v>0.20489247299999999</v>
      </c>
      <c r="AC40" s="26">
        <v>0.19096774193548388</v>
      </c>
      <c r="AD40" s="26">
        <v>0.185</v>
      </c>
      <c r="AE40" s="26">
        <v>0.21</v>
      </c>
      <c r="AF40" s="26">
        <v>0.19</v>
      </c>
      <c r="AG40" s="26">
        <v>0.19800000000000001</v>
      </c>
      <c r="AH40" s="26">
        <v>0.193</v>
      </c>
      <c r="AI40" s="26">
        <v>0.24099999999999999</v>
      </c>
      <c r="AJ40" s="26">
        <v>0.252</v>
      </c>
      <c r="AK40" s="26">
        <v>0.253</v>
      </c>
      <c r="AL40" s="26">
        <v>0.24359479553903346</v>
      </c>
      <c r="AM40" s="26">
        <v>0.23513011152416355</v>
      </c>
      <c r="AN40" s="26">
        <v>0.24273223756112308</v>
      </c>
      <c r="AO40" s="26">
        <v>0.2414846260520026</v>
      </c>
      <c r="AP40" s="26">
        <v>0.24448902542874382</v>
      </c>
      <c r="AQ40" s="26">
        <v>0.24369658853542178</v>
      </c>
      <c r="AR40" s="26">
        <v>0.24392173195542396</v>
      </c>
      <c r="AS40" s="26">
        <v>0.24522255547977675</v>
      </c>
      <c r="AT40" s="26">
        <v>0.24773275998637403</v>
      </c>
      <c r="AU40" s="26">
        <v>0.25061126212952872</v>
      </c>
      <c r="AV40" s="26">
        <v>0.25330229172356367</v>
      </c>
    </row>
    <row r="41" spans="1:48" x14ac:dyDescent="0.25">
      <c r="A41" s="1"/>
      <c r="B41" s="23"/>
      <c r="C41" s="2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22" t="s">
        <v>27</v>
      </c>
      <c r="C42" s="2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1:48" x14ac:dyDescent="0.25">
      <c r="A43" s="1"/>
      <c r="B43" s="23" t="s">
        <v>9</v>
      </c>
      <c r="C43" s="21" t="s">
        <v>10</v>
      </c>
      <c r="D43" s="24">
        <v>1240</v>
      </c>
      <c r="E43" s="24">
        <v>1300</v>
      </c>
      <c r="F43" s="24">
        <v>1400</v>
      </c>
      <c r="G43" s="24">
        <v>1280</v>
      </c>
      <c r="H43" s="24">
        <v>1440</v>
      </c>
      <c r="I43" s="24">
        <v>1350</v>
      </c>
      <c r="J43" s="24">
        <v>1180</v>
      </c>
      <c r="K43" s="24">
        <v>1400</v>
      </c>
      <c r="L43" s="24">
        <v>1500</v>
      </c>
      <c r="M43" s="24">
        <v>1630</v>
      </c>
      <c r="N43" s="24">
        <v>1420</v>
      </c>
      <c r="O43" s="24">
        <v>1631</v>
      </c>
      <c r="P43" s="24">
        <v>1516</v>
      </c>
      <c r="Q43" s="24">
        <v>1466</v>
      </c>
      <c r="R43" s="24">
        <v>1561</v>
      </c>
      <c r="S43" s="24">
        <v>1643</v>
      </c>
      <c r="T43" s="24">
        <v>1406</v>
      </c>
      <c r="U43" s="24">
        <v>1331</v>
      </c>
      <c r="V43" s="24">
        <v>1401</v>
      </c>
      <c r="W43" s="24">
        <v>1486</v>
      </c>
      <c r="X43" s="24">
        <v>1791</v>
      </c>
      <c r="Y43" s="24">
        <v>1196</v>
      </c>
      <c r="Z43" s="24">
        <v>1291</v>
      </c>
      <c r="AA43" s="24">
        <v>1076</v>
      </c>
      <c r="AB43" s="24">
        <v>1486</v>
      </c>
      <c r="AC43" s="24">
        <v>1311</v>
      </c>
      <c r="AD43" s="24">
        <v>1546</v>
      </c>
      <c r="AE43" s="24">
        <v>1161</v>
      </c>
      <c r="AF43" s="24">
        <v>1441</v>
      </c>
      <c r="AG43" s="24">
        <v>1160</v>
      </c>
      <c r="AH43" s="24">
        <v>1459</v>
      </c>
      <c r="AI43" s="24">
        <v>1211</v>
      </c>
      <c r="AJ43" s="24">
        <v>1104</v>
      </c>
      <c r="AK43" s="24">
        <v>1436</v>
      </c>
      <c r="AL43" s="24">
        <v>1448</v>
      </c>
      <c r="AM43" s="24">
        <v>1284</v>
      </c>
      <c r="AN43" s="24">
        <v>1274.6320097006474</v>
      </c>
      <c r="AO43" s="24">
        <v>1287.3569753071265</v>
      </c>
      <c r="AP43" s="24">
        <v>1296.1838128629354</v>
      </c>
      <c r="AQ43" s="24">
        <v>1299.5901054426579</v>
      </c>
      <c r="AR43" s="24">
        <v>1297.2898840854959</v>
      </c>
      <c r="AS43" s="24">
        <v>1292.8040223737232</v>
      </c>
      <c r="AT43" s="24">
        <v>1287.5657052621477</v>
      </c>
      <c r="AU43" s="24">
        <v>1284.4111355710984</v>
      </c>
      <c r="AV43" s="24">
        <v>1283.245797646294</v>
      </c>
    </row>
    <row r="44" spans="1:48" x14ac:dyDescent="0.25">
      <c r="A44" s="1"/>
      <c r="B44" s="23" t="s">
        <v>11</v>
      </c>
      <c r="C44" s="21" t="s">
        <v>10</v>
      </c>
      <c r="D44" s="24">
        <v>1200</v>
      </c>
      <c r="E44" s="24">
        <v>1260</v>
      </c>
      <c r="F44" s="24">
        <v>1380</v>
      </c>
      <c r="G44" s="24">
        <v>1230</v>
      </c>
      <c r="H44" s="24">
        <v>1420</v>
      </c>
      <c r="I44" s="24">
        <v>1340</v>
      </c>
      <c r="J44" s="24">
        <v>1170</v>
      </c>
      <c r="K44" s="24">
        <v>1390</v>
      </c>
      <c r="L44" s="24">
        <v>1485</v>
      </c>
      <c r="M44" s="24">
        <v>1625</v>
      </c>
      <c r="N44" s="24">
        <v>1410</v>
      </c>
      <c r="O44" s="24">
        <v>1621</v>
      </c>
      <c r="P44" s="24">
        <v>1503</v>
      </c>
      <c r="Q44" s="24">
        <v>1455</v>
      </c>
      <c r="R44" s="24">
        <v>1555</v>
      </c>
      <c r="S44" s="24">
        <v>1635</v>
      </c>
      <c r="T44" s="24">
        <v>1400</v>
      </c>
      <c r="U44" s="24">
        <v>1325</v>
      </c>
      <c r="V44" s="24">
        <v>1395</v>
      </c>
      <c r="W44" s="24">
        <v>1470</v>
      </c>
      <c r="X44" s="24">
        <v>1785</v>
      </c>
      <c r="Y44" s="24">
        <v>1154</v>
      </c>
      <c r="Z44" s="24">
        <v>1285</v>
      </c>
      <c r="AA44" s="24">
        <v>1064</v>
      </c>
      <c r="AB44" s="24">
        <v>1480</v>
      </c>
      <c r="AC44" s="24">
        <v>1291</v>
      </c>
      <c r="AD44" s="24">
        <v>1521</v>
      </c>
      <c r="AE44" s="24">
        <v>1104</v>
      </c>
      <c r="AF44" s="24">
        <v>1422</v>
      </c>
      <c r="AG44" s="24">
        <v>1125</v>
      </c>
      <c r="AH44" s="24">
        <v>1434</v>
      </c>
      <c r="AI44" s="24">
        <v>1188</v>
      </c>
      <c r="AJ44" s="24">
        <v>1080</v>
      </c>
      <c r="AK44" s="24">
        <v>1416</v>
      </c>
      <c r="AL44" s="24">
        <v>1432</v>
      </c>
      <c r="AM44" s="24">
        <v>1251</v>
      </c>
      <c r="AN44" s="24">
        <v>1252.1928812165497</v>
      </c>
      <c r="AO44" s="24">
        <v>1264.7052277416487</v>
      </c>
      <c r="AP44" s="24">
        <v>1273.4127315081287</v>
      </c>
      <c r="AQ44" s="24">
        <v>1276.7358849237039</v>
      </c>
      <c r="AR44" s="24">
        <v>1274.410794502824</v>
      </c>
      <c r="AS44" s="24">
        <v>1269.966711626359</v>
      </c>
      <c r="AT44" s="24">
        <v>1264.7992982038361</v>
      </c>
      <c r="AU44" s="24">
        <v>1261.6821396482396</v>
      </c>
      <c r="AV44" s="24">
        <v>1260.4883805800803</v>
      </c>
    </row>
    <row r="45" spans="1:48" x14ac:dyDescent="0.25">
      <c r="A45" s="1"/>
      <c r="B45" s="23" t="s">
        <v>12</v>
      </c>
      <c r="C45" s="21" t="s">
        <v>211</v>
      </c>
      <c r="D45" s="24">
        <v>5000</v>
      </c>
      <c r="E45" s="24">
        <v>5300</v>
      </c>
      <c r="F45" s="24">
        <v>5501.014492753623</v>
      </c>
      <c r="G45" s="24">
        <v>5048.292682926829</v>
      </c>
      <c r="H45" s="24">
        <v>5700</v>
      </c>
      <c r="I45" s="24">
        <v>5449.2537313432831</v>
      </c>
      <c r="J45" s="24">
        <v>6149.1452991452988</v>
      </c>
      <c r="K45" s="24">
        <v>5699.2805755395684</v>
      </c>
      <c r="L45" s="24">
        <v>5799.5959595959594</v>
      </c>
      <c r="M45" s="24">
        <v>5849.4769230769225</v>
      </c>
      <c r="N45" s="24">
        <v>6107.2340425531911</v>
      </c>
      <c r="O45" s="24">
        <v>6345.3423812461442</v>
      </c>
      <c r="P45" s="24">
        <v>6437.2588157019291</v>
      </c>
      <c r="Q45" s="24">
        <v>6610.8591065292103</v>
      </c>
      <c r="R45" s="24">
        <v>6981.3504823151125</v>
      </c>
      <c r="S45" s="24">
        <v>6653.9449541284393</v>
      </c>
      <c r="T45" s="24">
        <v>6897.4999999999991</v>
      </c>
      <c r="U45" s="24">
        <v>7231.2452830188677</v>
      </c>
      <c r="V45" s="24">
        <v>6662.2222222222217</v>
      </c>
      <c r="W45" s="24">
        <v>6797.5510204081629</v>
      </c>
      <c r="X45" s="24">
        <v>6480.3921568627447</v>
      </c>
      <c r="Y45" s="24">
        <v>6767.7642980935871</v>
      </c>
      <c r="Z45" s="24">
        <v>7479.299610894941</v>
      </c>
      <c r="AA45" s="24">
        <v>7559.6804511278197</v>
      </c>
      <c r="AB45" s="24">
        <v>7564.6621621621616</v>
      </c>
      <c r="AC45" s="24">
        <v>7336.1735089078238</v>
      </c>
      <c r="AD45" s="24">
        <v>6923.9973701512172</v>
      </c>
      <c r="AE45" s="24">
        <v>7485.869565217391</v>
      </c>
      <c r="AF45" s="24">
        <v>7520.8860759493673</v>
      </c>
      <c r="AG45" s="24">
        <v>7483.1111111111113</v>
      </c>
      <c r="AH45" s="24">
        <v>7502.5104602510464</v>
      </c>
      <c r="AI45" s="24">
        <v>7632.9966329966328</v>
      </c>
      <c r="AJ45" s="24">
        <v>7412.1296296296296</v>
      </c>
      <c r="AK45" s="24">
        <v>7549.0819209039546</v>
      </c>
      <c r="AL45" s="24">
        <v>7640</v>
      </c>
      <c r="AM45" s="24">
        <v>7450</v>
      </c>
      <c r="AN45" s="24">
        <v>7736.1483055743629</v>
      </c>
      <c r="AO45" s="24">
        <v>7782.3410384527906</v>
      </c>
      <c r="AP45" s="24">
        <v>7823.7023342555631</v>
      </c>
      <c r="AQ45" s="24">
        <v>7866.1455407990161</v>
      </c>
      <c r="AR45" s="24">
        <v>7905.0595502627884</v>
      </c>
      <c r="AS45" s="24">
        <v>7937.209499006156</v>
      </c>
      <c r="AT45" s="24">
        <v>7974.0324551745443</v>
      </c>
      <c r="AU45" s="24">
        <v>8016.9684207378286</v>
      </c>
      <c r="AV45" s="24">
        <v>8058.5045771761752</v>
      </c>
    </row>
    <row r="46" spans="1:48" x14ac:dyDescent="0.25">
      <c r="A46" s="1"/>
      <c r="B46" s="23" t="s">
        <v>14</v>
      </c>
      <c r="C46" s="21" t="s">
        <v>212</v>
      </c>
      <c r="D46" s="24">
        <v>60000</v>
      </c>
      <c r="E46" s="24">
        <v>66780</v>
      </c>
      <c r="F46" s="24">
        <v>75914</v>
      </c>
      <c r="G46" s="24">
        <v>62094</v>
      </c>
      <c r="H46" s="24">
        <v>80940</v>
      </c>
      <c r="I46" s="24">
        <v>73020</v>
      </c>
      <c r="J46" s="24">
        <v>71945</v>
      </c>
      <c r="K46" s="24">
        <v>79220</v>
      </c>
      <c r="L46" s="24">
        <v>86124</v>
      </c>
      <c r="M46" s="24">
        <v>95054</v>
      </c>
      <c r="N46" s="24">
        <v>86112</v>
      </c>
      <c r="O46" s="24">
        <v>102858</v>
      </c>
      <c r="P46" s="24">
        <v>96752</v>
      </c>
      <c r="Q46" s="24">
        <v>96188</v>
      </c>
      <c r="R46" s="24">
        <v>108560</v>
      </c>
      <c r="S46" s="24">
        <v>108792</v>
      </c>
      <c r="T46" s="24">
        <v>96565</v>
      </c>
      <c r="U46" s="24">
        <v>95814</v>
      </c>
      <c r="V46" s="24">
        <v>92938</v>
      </c>
      <c r="W46" s="24">
        <v>99924</v>
      </c>
      <c r="X46" s="24">
        <v>115675</v>
      </c>
      <c r="Y46" s="24">
        <v>78100</v>
      </c>
      <c r="Z46" s="24">
        <v>96109</v>
      </c>
      <c r="AA46" s="24">
        <v>80435</v>
      </c>
      <c r="AB46" s="24">
        <v>111957</v>
      </c>
      <c r="AC46" s="24">
        <v>94710</v>
      </c>
      <c r="AD46" s="24">
        <v>105314</v>
      </c>
      <c r="AE46" s="24">
        <v>82644</v>
      </c>
      <c r="AF46" s="24">
        <v>106947</v>
      </c>
      <c r="AG46" s="24">
        <v>84185</v>
      </c>
      <c r="AH46" s="24">
        <v>107586</v>
      </c>
      <c r="AI46" s="24">
        <v>90680</v>
      </c>
      <c r="AJ46" s="24">
        <v>80051</v>
      </c>
      <c r="AK46" s="24">
        <v>106895</v>
      </c>
      <c r="AL46" s="24">
        <v>109407</v>
      </c>
      <c r="AM46" s="24">
        <v>93200</v>
      </c>
      <c r="AN46" s="24">
        <v>96871.498362756916</v>
      </c>
      <c r="AO46" s="24">
        <v>98423.673953996156</v>
      </c>
      <c r="AP46" s="24">
        <v>99628.021599708998</v>
      </c>
      <c r="AQ46" s="24">
        <v>100429.90287970679</v>
      </c>
      <c r="AR46" s="24">
        <v>100742.93222042537</v>
      </c>
      <c r="AS46" s="24">
        <v>100799.91846942349</v>
      </c>
      <c r="AT46" s="24">
        <v>100855.50653159375</v>
      </c>
      <c r="AU46" s="24">
        <v>101148.65870568871</v>
      </c>
      <c r="AV46" s="24">
        <v>101576.51384381962</v>
      </c>
    </row>
    <row r="47" spans="1:48" x14ac:dyDescent="0.25">
      <c r="A47" s="1"/>
      <c r="B47" s="23" t="s">
        <v>16</v>
      </c>
      <c r="C47" s="21" t="s">
        <v>213</v>
      </c>
      <c r="D47" s="26">
        <v>6.8838999999999997</v>
      </c>
      <c r="E47" s="26">
        <v>7.8734351602276131</v>
      </c>
      <c r="F47" s="26">
        <v>6</v>
      </c>
      <c r="G47" s="26">
        <v>8</v>
      </c>
      <c r="H47" s="26">
        <v>6.3157894736842106</v>
      </c>
      <c r="I47" s="26">
        <v>9</v>
      </c>
      <c r="J47" s="26">
        <v>10.295712002223921</v>
      </c>
      <c r="K47" s="26">
        <v>9.6458470083312289</v>
      </c>
      <c r="L47" s="26">
        <v>9</v>
      </c>
      <c r="M47" s="26">
        <v>6</v>
      </c>
      <c r="N47" s="26">
        <v>5.795220178372352</v>
      </c>
      <c r="O47" s="26">
        <v>4.0941103268583872</v>
      </c>
      <c r="P47" s="26">
        <v>4.2189102034066481</v>
      </c>
      <c r="Q47" s="26">
        <v>7.344575206886514</v>
      </c>
      <c r="R47" s="26">
        <v>7</v>
      </c>
      <c r="S47" s="26">
        <v>7.1258732259724979</v>
      </c>
      <c r="T47" s="26">
        <v>9.2199554704085322</v>
      </c>
      <c r="U47" s="26">
        <v>12.219174650886092</v>
      </c>
      <c r="V47" s="26">
        <v>14.673029331382212</v>
      </c>
      <c r="W47" s="26">
        <v>13.788699411552781</v>
      </c>
      <c r="X47" s="26">
        <v>11.672280095094013</v>
      </c>
      <c r="Y47" s="26">
        <v>13.637029449423816</v>
      </c>
      <c r="Z47" s="26">
        <v>14.260922494251318</v>
      </c>
      <c r="AA47" s="26">
        <v>15.335413688071114</v>
      </c>
      <c r="AB47" s="26">
        <v>11.867976097966183</v>
      </c>
      <c r="AC47" s="26">
        <v>10.9</v>
      </c>
      <c r="AD47" s="26">
        <v>9.39</v>
      </c>
      <c r="AE47" s="26">
        <v>11.1</v>
      </c>
      <c r="AF47" s="26">
        <v>10.7</v>
      </c>
      <c r="AG47" s="26">
        <v>11.9</v>
      </c>
      <c r="AH47" s="26">
        <v>12.5</v>
      </c>
      <c r="AI47" s="26">
        <v>13.5</v>
      </c>
      <c r="AJ47" s="26">
        <v>16.5</v>
      </c>
      <c r="AK47" s="26">
        <v>15.699999999999998</v>
      </c>
      <c r="AL47" s="26">
        <v>13.576275975082163</v>
      </c>
      <c r="AM47" s="26">
        <v>11.942101809022574</v>
      </c>
      <c r="AN47" s="26">
        <v>12.997865964771831</v>
      </c>
      <c r="AO47" s="26">
        <v>13.563923199980854</v>
      </c>
      <c r="AP47" s="26">
        <v>13.958452490066602</v>
      </c>
      <c r="AQ47" s="26">
        <v>13.851309056320485</v>
      </c>
      <c r="AR47" s="26">
        <v>13.775847781078573</v>
      </c>
      <c r="AS47" s="26">
        <v>13.573677679504414</v>
      </c>
      <c r="AT47" s="26">
        <v>13.501013551850232</v>
      </c>
      <c r="AU47" s="26">
        <v>13.441675716889403</v>
      </c>
      <c r="AV47" s="26">
        <v>13.287284136528701</v>
      </c>
    </row>
    <row r="48" spans="1:48" x14ac:dyDescent="0.25">
      <c r="A48" s="1"/>
      <c r="B48" s="23"/>
      <c r="C48" s="2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x14ac:dyDescent="0.25">
      <c r="A49" s="1"/>
      <c r="B49" s="22" t="s">
        <v>29</v>
      </c>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x14ac:dyDescent="0.25">
      <c r="A50" s="1"/>
      <c r="B50" s="23" t="s">
        <v>9</v>
      </c>
      <c r="C50" s="21" t="s">
        <v>10</v>
      </c>
      <c r="D50" s="24">
        <v>300</v>
      </c>
      <c r="E50" s="24">
        <v>290</v>
      </c>
      <c r="F50" s="24">
        <v>430</v>
      </c>
      <c r="G50" s="24">
        <v>240</v>
      </c>
      <c r="H50" s="24">
        <v>260</v>
      </c>
      <c r="I50" s="24">
        <v>200</v>
      </c>
      <c r="J50" s="24">
        <v>230</v>
      </c>
      <c r="K50" s="24">
        <v>160</v>
      </c>
      <c r="L50" s="24">
        <v>140</v>
      </c>
      <c r="M50" s="24">
        <v>130</v>
      </c>
      <c r="N50" s="24">
        <v>150</v>
      </c>
      <c r="O50" s="24">
        <v>175</v>
      </c>
      <c r="P50" s="24">
        <v>240</v>
      </c>
      <c r="Q50" s="24">
        <v>225</v>
      </c>
      <c r="R50" s="24">
        <v>60</v>
      </c>
      <c r="S50" s="24">
        <v>66</v>
      </c>
      <c r="T50" s="24">
        <v>63</v>
      </c>
      <c r="U50" s="24">
        <v>225</v>
      </c>
      <c r="V50" s="24">
        <v>125</v>
      </c>
      <c r="W50" s="24">
        <v>40</v>
      </c>
      <c r="X50" s="24">
        <v>40</v>
      </c>
      <c r="Y50" s="24">
        <v>100</v>
      </c>
      <c r="Z50" s="24">
        <v>140</v>
      </c>
      <c r="AA50" s="24">
        <v>130</v>
      </c>
      <c r="AB50" s="24">
        <v>170</v>
      </c>
      <c r="AC50" s="24">
        <v>450</v>
      </c>
      <c r="AD50" s="24">
        <v>47</v>
      </c>
      <c r="AE50" s="24">
        <v>9</v>
      </c>
      <c r="AF50" s="24">
        <v>12</v>
      </c>
      <c r="AG50" s="24">
        <v>0</v>
      </c>
      <c r="AH50" s="24">
        <v>0</v>
      </c>
      <c r="AI50" s="24">
        <v>0</v>
      </c>
      <c r="AJ50" s="24">
        <v>0</v>
      </c>
      <c r="AK50" s="24">
        <v>0</v>
      </c>
      <c r="AL50" s="24">
        <v>0</v>
      </c>
      <c r="AM50" s="24">
        <v>0</v>
      </c>
      <c r="AN50" s="24">
        <v>1E-3</v>
      </c>
      <c r="AO50" s="24">
        <v>1E-3</v>
      </c>
      <c r="AP50" s="24">
        <v>1E-3</v>
      </c>
      <c r="AQ50" s="24">
        <v>1E-3</v>
      </c>
      <c r="AR50" s="24">
        <v>1E-3</v>
      </c>
      <c r="AS50" s="24">
        <v>1E-3</v>
      </c>
      <c r="AT50" s="24">
        <v>1E-3</v>
      </c>
      <c r="AU50" s="24">
        <v>1E-3</v>
      </c>
      <c r="AV50" s="24">
        <v>1E-3</v>
      </c>
    </row>
    <row r="51" spans="1:48" x14ac:dyDescent="0.25">
      <c r="A51" s="1"/>
      <c r="B51" s="23" t="s">
        <v>11</v>
      </c>
      <c r="C51" s="21" t="s">
        <v>10</v>
      </c>
      <c r="D51" s="24">
        <v>275</v>
      </c>
      <c r="E51" s="24">
        <v>270</v>
      </c>
      <c r="F51" s="24">
        <v>410</v>
      </c>
      <c r="G51" s="24">
        <v>215</v>
      </c>
      <c r="H51" s="24">
        <v>245</v>
      </c>
      <c r="I51" s="24">
        <v>185</v>
      </c>
      <c r="J51" s="24">
        <v>220</v>
      </c>
      <c r="K51" s="24">
        <v>150</v>
      </c>
      <c r="L51" s="24">
        <v>130</v>
      </c>
      <c r="M51" s="24">
        <v>125</v>
      </c>
      <c r="N51" s="24">
        <v>140</v>
      </c>
      <c r="O51" s="24">
        <v>170</v>
      </c>
      <c r="P51" s="24">
        <v>230</v>
      </c>
      <c r="Q51" s="24">
        <v>210</v>
      </c>
      <c r="R51" s="24">
        <v>56</v>
      </c>
      <c r="S51" s="24">
        <v>62</v>
      </c>
      <c r="T51" s="24">
        <v>60</v>
      </c>
      <c r="U51" s="24">
        <v>215</v>
      </c>
      <c r="V51" s="24">
        <v>115</v>
      </c>
      <c r="W51" s="24">
        <v>37</v>
      </c>
      <c r="X51" s="24">
        <v>36</v>
      </c>
      <c r="Y51" s="24">
        <v>90</v>
      </c>
      <c r="Z51" s="24">
        <v>135</v>
      </c>
      <c r="AA51" s="24">
        <v>125</v>
      </c>
      <c r="AB51" s="24">
        <v>165</v>
      </c>
      <c r="AC51" s="24">
        <v>440</v>
      </c>
      <c r="AD51" s="24">
        <v>44</v>
      </c>
      <c r="AE51" s="24">
        <v>7</v>
      </c>
      <c r="AF51" s="24">
        <v>10</v>
      </c>
      <c r="AG51" s="24">
        <v>0</v>
      </c>
      <c r="AH51" s="24">
        <v>0</v>
      </c>
      <c r="AI51" s="24">
        <v>0</v>
      </c>
      <c r="AJ51" s="24">
        <v>0</v>
      </c>
      <c r="AK51" s="24">
        <v>0</v>
      </c>
      <c r="AL51" s="24">
        <v>0</v>
      </c>
      <c r="AM51" s="24">
        <v>0</v>
      </c>
      <c r="AN51" s="24">
        <v>2.0138888888888884E-4</v>
      </c>
      <c r="AO51" s="24">
        <v>2.0138888888888884E-4</v>
      </c>
      <c r="AP51" s="24">
        <v>2.0138888888888884E-4</v>
      </c>
      <c r="AQ51" s="24">
        <v>2.0138888888888884E-4</v>
      </c>
      <c r="AR51" s="24">
        <v>2.0138888888888884E-4</v>
      </c>
      <c r="AS51" s="24">
        <v>2.0138888888888884E-4</v>
      </c>
      <c r="AT51" s="24">
        <v>2.0138888888888884E-4</v>
      </c>
      <c r="AU51" s="24">
        <v>2.0138888888888884E-4</v>
      </c>
      <c r="AV51" s="24">
        <v>2.0138888888888884E-4</v>
      </c>
    </row>
    <row r="52" spans="1:48" x14ac:dyDescent="0.25">
      <c r="A52" s="1"/>
      <c r="B52" s="23" t="s">
        <v>12</v>
      </c>
      <c r="C52" s="21" t="s">
        <v>13</v>
      </c>
      <c r="D52" s="24">
        <v>66</v>
      </c>
      <c r="E52" s="24">
        <v>57</v>
      </c>
      <c r="F52" s="24">
        <v>76</v>
      </c>
      <c r="G52" s="24">
        <v>58</v>
      </c>
      <c r="H52" s="24">
        <v>75</v>
      </c>
      <c r="I52" s="24">
        <v>71</v>
      </c>
      <c r="J52" s="24">
        <v>74</v>
      </c>
      <c r="K52" s="24">
        <v>74</v>
      </c>
      <c r="L52" s="24">
        <v>53</v>
      </c>
      <c r="M52" s="24">
        <v>78</v>
      </c>
      <c r="N52" s="24">
        <v>71</v>
      </c>
      <c r="O52" s="24">
        <v>86</v>
      </c>
      <c r="P52" s="24">
        <v>77</v>
      </c>
      <c r="Q52" s="24">
        <v>82</v>
      </c>
      <c r="R52" s="24">
        <v>84</v>
      </c>
      <c r="S52" s="24">
        <v>80</v>
      </c>
      <c r="T52" s="24">
        <v>85</v>
      </c>
      <c r="U52" s="24">
        <v>96</v>
      </c>
      <c r="V52" s="24">
        <v>88</v>
      </c>
      <c r="W52" s="24">
        <v>79</v>
      </c>
      <c r="X52" s="24">
        <v>77</v>
      </c>
      <c r="Y52" s="24">
        <v>72</v>
      </c>
      <c r="Z52" s="24">
        <v>84</v>
      </c>
      <c r="AA52" s="24">
        <v>102</v>
      </c>
      <c r="AB52" s="24">
        <v>97</v>
      </c>
      <c r="AC52" s="24">
        <v>98</v>
      </c>
      <c r="AD52" s="24">
        <v>73</v>
      </c>
      <c r="AE52" s="24">
        <v>78</v>
      </c>
      <c r="AF52" s="24">
        <v>77</v>
      </c>
      <c r="AG52" s="24">
        <v>0</v>
      </c>
      <c r="AH52" s="24">
        <v>0</v>
      </c>
      <c r="AI52" s="24">
        <v>0</v>
      </c>
      <c r="AJ52" s="24">
        <v>0</v>
      </c>
      <c r="AK52" s="24">
        <v>0</v>
      </c>
      <c r="AL52" s="24">
        <v>0</v>
      </c>
      <c r="AM52" s="24">
        <v>0</v>
      </c>
      <c r="AN52" s="24">
        <v>91.584868135415377</v>
      </c>
      <c r="AO52" s="24">
        <v>92.468875666382502</v>
      </c>
      <c r="AP52" s="24">
        <v>93.257570674935863</v>
      </c>
      <c r="AQ52" s="24">
        <v>94.010630172734324</v>
      </c>
      <c r="AR52" s="24">
        <v>95.24749143776117</v>
      </c>
      <c r="AS52" s="24">
        <v>96.492380156296264</v>
      </c>
      <c r="AT52" s="24">
        <v>97.743036657614823</v>
      </c>
      <c r="AU52" s="24">
        <v>98.995246981432999</v>
      </c>
      <c r="AV52" s="24">
        <v>100.24298094779172</v>
      </c>
    </row>
    <row r="53" spans="1:48" x14ac:dyDescent="0.25">
      <c r="A53" s="1"/>
      <c r="B53" s="23" t="s">
        <v>14</v>
      </c>
      <c r="C53" s="21" t="s">
        <v>15</v>
      </c>
      <c r="D53" s="24">
        <v>18150</v>
      </c>
      <c r="E53" s="24">
        <v>15390</v>
      </c>
      <c r="F53" s="24">
        <v>31160</v>
      </c>
      <c r="G53" s="24">
        <v>12470</v>
      </c>
      <c r="H53" s="24">
        <v>18375</v>
      </c>
      <c r="I53" s="24">
        <v>13135</v>
      </c>
      <c r="J53" s="24">
        <v>16280</v>
      </c>
      <c r="K53" s="24">
        <v>11100</v>
      </c>
      <c r="L53" s="24">
        <v>6890</v>
      </c>
      <c r="M53" s="24">
        <v>9750</v>
      </c>
      <c r="N53" s="24">
        <v>9940</v>
      </c>
      <c r="O53" s="24">
        <v>14620</v>
      </c>
      <c r="P53" s="24">
        <v>17710</v>
      </c>
      <c r="Q53" s="24">
        <v>17220</v>
      </c>
      <c r="R53" s="24">
        <v>4704</v>
      </c>
      <c r="S53" s="24">
        <v>4960</v>
      </c>
      <c r="T53" s="24">
        <v>5100</v>
      </c>
      <c r="U53" s="24">
        <v>20640</v>
      </c>
      <c r="V53" s="24">
        <v>10120</v>
      </c>
      <c r="W53" s="24">
        <v>2923</v>
      </c>
      <c r="X53" s="24">
        <v>2772</v>
      </c>
      <c r="Y53" s="24">
        <v>6480</v>
      </c>
      <c r="Z53" s="24">
        <v>11340</v>
      </c>
      <c r="AA53" s="24">
        <v>12750</v>
      </c>
      <c r="AB53" s="24">
        <v>16005</v>
      </c>
      <c r="AC53" s="24">
        <v>43120</v>
      </c>
      <c r="AD53" s="24">
        <v>3212</v>
      </c>
      <c r="AE53" s="24">
        <v>546</v>
      </c>
      <c r="AF53" s="24">
        <v>770</v>
      </c>
      <c r="AG53" s="24">
        <v>0</v>
      </c>
      <c r="AH53" s="24">
        <v>0</v>
      </c>
      <c r="AI53" s="24">
        <v>0</v>
      </c>
      <c r="AJ53" s="24">
        <v>0</v>
      </c>
      <c r="AK53" s="24">
        <v>0</v>
      </c>
      <c r="AL53" s="24">
        <v>0</v>
      </c>
      <c r="AM53" s="24">
        <v>0</v>
      </c>
      <c r="AN53" s="24">
        <v>1.8444174834434449E-2</v>
      </c>
      <c r="AO53" s="24">
        <v>1.8622204130294095E-2</v>
      </c>
      <c r="AP53" s="24">
        <v>1.8781038541029305E-2</v>
      </c>
      <c r="AQ53" s="24">
        <v>1.8932696356122564E-2</v>
      </c>
      <c r="AR53" s="24">
        <v>1.9181786471868481E-2</v>
      </c>
      <c r="AS53" s="24">
        <v>1.9432493227168349E-2</v>
      </c>
      <c r="AT53" s="24">
        <v>1.9684361550164314E-2</v>
      </c>
      <c r="AU53" s="24">
        <v>1.9936542795601964E-2</v>
      </c>
      <c r="AV53" s="24">
        <v>2.018782255251626E-2</v>
      </c>
    </row>
    <row r="54" spans="1:48" x14ac:dyDescent="0.25">
      <c r="A54" s="1"/>
      <c r="B54" s="23" t="s">
        <v>16</v>
      </c>
      <c r="C54" s="21" t="s">
        <v>17</v>
      </c>
      <c r="D54" s="26">
        <v>2.2511999999999999</v>
      </c>
      <c r="E54" s="26">
        <v>2.4024000000000001</v>
      </c>
      <c r="F54" s="26">
        <v>2.1392000000000002</v>
      </c>
      <c r="G54" s="26">
        <v>2.3072000000000004</v>
      </c>
      <c r="H54" s="26">
        <v>2.0327999999999999</v>
      </c>
      <c r="I54" s="26">
        <v>2.9120000000000004</v>
      </c>
      <c r="J54" s="26">
        <v>2.9456000000000002</v>
      </c>
      <c r="K54" s="26">
        <v>2.5704000000000002</v>
      </c>
      <c r="L54" s="26">
        <v>1.8760000000000003</v>
      </c>
      <c r="M54" s="26">
        <v>1.6856</v>
      </c>
      <c r="N54" s="26">
        <v>1.6408000000000003</v>
      </c>
      <c r="O54" s="26">
        <v>1.9936000000000003</v>
      </c>
      <c r="P54" s="26">
        <v>2.4640000000000004</v>
      </c>
      <c r="Q54" s="26">
        <v>2.3408000000000002</v>
      </c>
      <c r="R54" s="26">
        <v>2.1336000000000004</v>
      </c>
      <c r="S54" s="26">
        <v>1.8368</v>
      </c>
      <c r="T54" s="26">
        <v>2.4192000000000005</v>
      </c>
      <c r="U54" s="26">
        <v>3.4440000000000004</v>
      </c>
      <c r="V54" s="26">
        <v>3.8808000000000002</v>
      </c>
      <c r="W54" s="26">
        <v>3.2311999999999999</v>
      </c>
      <c r="X54" s="26">
        <v>3.9984000000000002</v>
      </c>
      <c r="Y54" s="26">
        <v>5.7119999999999997</v>
      </c>
      <c r="Z54" s="26">
        <v>6.2160000000000002</v>
      </c>
      <c r="AA54" s="26">
        <v>4.9560000000000004</v>
      </c>
      <c r="AB54" s="26">
        <v>3.9592000000000005</v>
      </c>
      <c r="AC54" s="26">
        <v>4.3064000000000009</v>
      </c>
      <c r="AD54" s="26">
        <v>2.8000000000000003</v>
      </c>
      <c r="AE54" s="26">
        <v>3.1696000000000004</v>
      </c>
      <c r="AF54" s="26">
        <v>3.3631901287999995</v>
      </c>
      <c r="AG54" s="26">
        <v>3.3679424316800008</v>
      </c>
      <c r="AH54" s="26">
        <v>4.8399681916800015</v>
      </c>
      <c r="AI54" s="26">
        <v>5.614900671680001</v>
      </c>
      <c r="AJ54" s="26">
        <v>6.002366911680002</v>
      </c>
      <c r="AK54" s="26">
        <v>4.7448313916800009</v>
      </c>
      <c r="AL54" s="26">
        <v>0</v>
      </c>
      <c r="AM54" s="26">
        <v>0</v>
      </c>
      <c r="AN54" s="26">
        <v>3.9284232942706878</v>
      </c>
      <c r="AO54" s="26">
        <v>4.0799766512540918</v>
      </c>
      <c r="AP54" s="26">
        <v>4.0605533885209857</v>
      </c>
      <c r="AQ54" s="26">
        <v>4.060406540890054</v>
      </c>
      <c r="AR54" s="26">
        <v>4.0725296244992695</v>
      </c>
      <c r="AS54" s="26">
        <v>4.0893841702186586</v>
      </c>
      <c r="AT54" s="26">
        <v>4.1199841141489832</v>
      </c>
      <c r="AU54" s="26">
        <v>4.1272164036159058</v>
      </c>
      <c r="AV54" s="26">
        <v>4.1156325121906665</v>
      </c>
    </row>
    <row r="55" spans="1:48" x14ac:dyDescent="0.25">
      <c r="A55" s="1"/>
      <c r="B55" s="23"/>
      <c r="C55" s="2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x14ac:dyDescent="0.25">
      <c r="A56" s="1"/>
      <c r="B56" s="22" t="s">
        <v>30</v>
      </c>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25">
      <c r="A57" s="1"/>
      <c r="B57" s="23" t="s">
        <v>9</v>
      </c>
      <c r="C57" s="21" t="s">
        <v>10</v>
      </c>
      <c r="D57" s="24">
        <v>3400</v>
      </c>
      <c r="E57" s="24">
        <v>3250</v>
      </c>
      <c r="F57" s="24">
        <v>3200</v>
      </c>
      <c r="G57" s="24">
        <v>3600</v>
      </c>
      <c r="H57" s="24">
        <v>3450</v>
      </c>
      <c r="I57" s="24">
        <v>3450</v>
      </c>
      <c r="J57" s="24">
        <v>3550</v>
      </c>
      <c r="K57" s="24">
        <v>3650</v>
      </c>
      <c r="L57" s="24">
        <v>3550</v>
      </c>
      <c r="M57" s="24">
        <v>3400</v>
      </c>
      <c r="N57" s="24">
        <v>3350</v>
      </c>
      <c r="O57" s="24">
        <v>2900</v>
      </c>
      <c r="P57" s="24">
        <v>2950</v>
      </c>
      <c r="Q57" s="24">
        <v>2920</v>
      </c>
      <c r="R57" s="24">
        <v>3200</v>
      </c>
      <c r="S57" s="24">
        <v>3030</v>
      </c>
      <c r="T57" s="24">
        <v>3110</v>
      </c>
      <c r="U57" s="24">
        <v>2850</v>
      </c>
      <c r="V57" s="24">
        <v>3300</v>
      </c>
      <c r="W57" s="24">
        <v>3420</v>
      </c>
      <c r="X57" s="24">
        <v>3190</v>
      </c>
      <c r="Y57" s="24">
        <v>3330</v>
      </c>
      <c r="Z57" s="24">
        <v>3200</v>
      </c>
      <c r="AA57" s="24">
        <v>3270</v>
      </c>
      <c r="AB57" s="24">
        <v>3230</v>
      </c>
      <c r="AC57" s="24">
        <v>3200</v>
      </c>
      <c r="AD57" s="24">
        <v>3130</v>
      </c>
      <c r="AE57" s="24">
        <v>3530</v>
      </c>
      <c r="AF57" s="24">
        <v>3270</v>
      </c>
      <c r="AG57" s="24">
        <v>2650</v>
      </c>
      <c r="AH57" s="24">
        <v>2820</v>
      </c>
      <c r="AI57" s="24">
        <v>3040</v>
      </c>
      <c r="AJ57" s="24">
        <v>3180</v>
      </c>
      <c r="AK57" s="24">
        <v>2980</v>
      </c>
      <c r="AL57" s="24">
        <v>3050</v>
      </c>
      <c r="AM57" s="24">
        <v>2600</v>
      </c>
      <c r="AN57" s="24">
        <v>2795.2440402981374</v>
      </c>
      <c r="AO57" s="24">
        <v>2798.0189658082618</v>
      </c>
      <c r="AP57" s="24">
        <v>2794.3273241365491</v>
      </c>
      <c r="AQ57" s="24">
        <v>2792.0435107621461</v>
      </c>
      <c r="AR57" s="24">
        <v>2790.4313103076365</v>
      </c>
      <c r="AS57" s="24">
        <v>2797.7646784395638</v>
      </c>
      <c r="AT57" s="24">
        <v>2813.0949700111969</v>
      </c>
      <c r="AU57" s="24">
        <v>2831.2677033444565</v>
      </c>
      <c r="AV57" s="24">
        <v>2850.1609418618268</v>
      </c>
    </row>
    <row r="58" spans="1:48" x14ac:dyDescent="0.25">
      <c r="A58" s="1"/>
      <c r="B58" s="23" t="s">
        <v>11</v>
      </c>
      <c r="C58" s="21" t="s">
        <v>10</v>
      </c>
      <c r="D58" s="24">
        <v>3350</v>
      </c>
      <c r="E58" s="24">
        <v>3200</v>
      </c>
      <c r="F58" s="24">
        <v>3160</v>
      </c>
      <c r="G58" s="24">
        <v>3550</v>
      </c>
      <c r="H58" s="24">
        <v>3400</v>
      </c>
      <c r="I58" s="24">
        <v>3400</v>
      </c>
      <c r="J58" s="24">
        <v>3500</v>
      </c>
      <c r="K58" s="24">
        <v>3600</v>
      </c>
      <c r="L58" s="24">
        <v>3400</v>
      </c>
      <c r="M58" s="24">
        <v>3300</v>
      </c>
      <c r="N58" s="24">
        <v>3150</v>
      </c>
      <c r="O58" s="24">
        <v>2850</v>
      </c>
      <c r="P58" s="24">
        <v>2880</v>
      </c>
      <c r="Q58" s="24">
        <v>2890</v>
      </c>
      <c r="R58" s="24">
        <v>3150</v>
      </c>
      <c r="S58" s="24">
        <v>3000</v>
      </c>
      <c r="T58" s="24">
        <v>3070</v>
      </c>
      <c r="U58" s="24">
        <v>2820</v>
      </c>
      <c r="V58" s="24">
        <v>3250</v>
      </c>
      <c r="W58" s="24">
        <v>3270</v>
      </c>
      <c r="X58" s="24">
        <v>3150</v>
      </c>
      <c r="Y58" s="24">
        <v>3280</v>
      </c>
      <c r="Z58" s="24">
        <v>3150</v>
      </c>
      <c r="AA58" s="24">
        <v>3240</v>
      </c>
      <c r="AB58" s="24">
        <v>3200</v>
      </c>
      <c r="AC58" s="24">
        <v>3170</v>
      </c>
      <c r="AD58" s="24">
        <v>3090</v>
      </c>
      <c r="AE58" s="24">
        <v>3500</v>
      </c>
      <c r="AF58" s="24">
        <v>3210</v>
      </c>
      <c r="AG58" s="24">
        <v>2610</v>
      </c>
      <c r="AH58" s="24">
        <v>2800</v>
      </c>
      <c r="AI58" s="24">
        <v>3000</v>
      </c>
      <c r="AJ58" s="24">
        <v>3140</v>
      </c>
      <c r="AK58" s="24">
        <v>2950</v>
      </c>
      <c r="AL58" s="24">
        <v>3020</v>
      </c>
      <c r="AM58" s="24">
        <v>2570</v>
      </c>
      <c r="AN58" s="24">
        <v>2762.5569418353552</v>
      </c>
      <c r="AO58" s="24">
        <v>2765.2994254719401</v>
      </c>
      <c r="AP58" s="24">
        <v>2761.6509511553832</v>
      </c>
      <c r="AQ58" s="24">
        <v>2759.3938434559477</v>
      </c>
      <c r="AR58" s="24">
        <v>2757.8004962493674</v>
      </c>
      <c r="AS58" s="24">
        <v>2765.0481077454133</v>
      </c>
      <c r="AT58" s="24">
        <v>2780.1991295115649</v>
      </c>
      <c r="AU58" s="24">
        <v>2798.1593531462622</v>
      </c>
      <c r="AV58" s="24">
        <v>2816.8316571842474</v>
      </c>
    </row>
    <row r="59" spans="1:48" x14ac:dyDescent="0.25">
      <c r="A59" s="1"/>
      <c r="B59" s="23" t="s">
        <v>12</v>
      </c>
      <c r="C59" s="21" t="s">
        <v>13</v>
      </c>
      <c r="D59" s="24">
        <v>27</v>
      </c>
      <c r="E59" s="24">
        <v>28</v>
      </c>
      <c r="F59" s="24">
        <v>33</v>
      </c>
      <c r="G59" s="24">
        <v>26</v>
      </c>
      <c r="H59" s="24">
        <v>34</v>
      </c>
      <c r="I59" s="24">
        <v>26</v>
      </c>
      <c r="J59" s="24">
        <v>32</v>
      </c>
      <c r="K59" s="24">
        <v>30.5</v>
      </c>
      <c r="L59" s="24">
        <v>25</v>
      </c>
      <c r="M59" s="24">
        <v>28</v>
      </c>
      <c r="N59" s="24">
        <v>25.5</v>
      </c>
      <c r="O59" s="24">
        <v>32</v>
      </c>
      <c r="P59" s="24">
        <v>33.5</v>
      </c>
      <c r="Q59" s="24">
        <v>38.5</v>
      </c>
      <c r="R59" s="24">
        <v>39</v>
      </c>
      <c r="S59" s="24">
        <v>34</v>
      </c>
      <c r="T59" s="24">
        <v>35</v>
      </c>
      <c r="U59" s="24">
        <v>36</v>
      </c>
      <c r="V59" s="24">
        <v>38</v>
      </c>
      <c r="W59" s="24">
        <v>37.5</v>
      </c>
      <c r="X59" s="24">
        <v>35</v>
      </c>
      <c r="Y59" s="24">
        <v>38.5</v>
      </c>
      <c r="Z59" s="24">
        <v>43.5</v>
      </c>
      <c r="AA59" s="24">
        <v>43.5</v>
      </c>
      <c r="AB59" s="24">
        <v>49.5</v>
      </c>
      <c r="AC59" s="24">
        <v>49</v>
      </c>
      <c r="AD59" s="24">
        <v>47</v>
      </c>
      <c r="AE59" s="24">
        <v>51</v>
      </c>
      <c r="AF59" s="24">
        <v>50.5</v>
      </c>
      <c r="AG59" s="24">
        <v>49</v>
      </c>
      <c r="AH59" s="24">
        <v>51.5</v>
      </c>
      <c r="AI59" s="24">
        <v>52</v>
      </c>
      <c r="AJ59" s="24">
        <v>52</v>
      </c>
      <c r="AK59" s="24">
        <v>54</v>
      </c>
      <c r="AL59" s="24">
        <v>55</v>
      </c>
      <c r="AM59" s="24">
        <v>56</v>
      </c>
      <c r="AN59" s="24">
        <v>55.229587072645025</v>
      </c>
      <c r="AO59" s="24">
        <v>55.916396152160544</v>
      </c>
      <c r="AP59" s="24">
        <v>56.587201532677348</v>
      </c>
      <c r="AQ59" s="24">
        <v>57.305108886270403</v>
      </c>
      <c r="AR59" s="24">
        <v>58.025007180222353</v>
      </c>
      <c r="AS59" s="24">
        <v>58.690977723798333</v>
      </c>
      <c r="AT59" s="24">
        <v>59.331232968152612</v>
      </c>
      <c r="AU59" s="24">
        <v>60.023526537170021</v>
      </c>
      <c r="AV59" s="24">
        <v>60.71941735428404</v>
      </c>
    </row>
    <row r="60" spans="1:48" x14ac:dyDescent="0.25">
      <c r="A60" s="1"/>
      <c r="B60" s="23" t="s">
        <v>14</v>
      </c>
      <c r="C60" s="21" t="s">
        <v>15</v>
      </c>
      <c r="D60" s="24">
        <v>90450</v>
      </c>
      <c r="E60" s="24">
        <v>89600</v>
      </c>
      <c r="F60" s="24">
        <v>104280</v>
      </c>
      <c r="G60" s="24">
        <v>92300</v>
      </c>
      <c r="H60" s="24">
        <v>115600</v>
      </c>
      <c r="I60" s="24">
        <v>88400</v>
      </c>
      <c r="J60" s="24">
        <v>112000</v>
      </c>
      <c r="K60" s="24">
        <v>109800</v>
      </c>
      <c r="L60" s="24">
        <v>85000</v>
      </c>
      <c r="M60" s="24">
        <v>92400</v>
      </c>
      <c r="N60" s="24">
        <v>80325</v>
      </c>
      <c r="O60" s="24">
        <v>91200</v>
      </c>
      <c r="P60" s="24">
        <v>96480</v>
      </c>
      <c r="Q60" s="24">
        <v>111265</v>
      </c>
      <c r="R60" s="24">
        <v>122850</v>
      </c>
      <c r="S60" s="24">
        <v>102000</v>
      </c>
      <c r="T60" s="24">
        <v>107450</v>
      </c>
      <c r="U60" s="24">
        <v>101520</v>
      </c>
      <c r="V60" s="24">
        <v>123500</v>
      </c>
      <c r="W60" s="24">
        <v>122625</v>
      </c>
      <c r="X60" s="24">
        <v>110250</v>
      </c>
      <c r="Y60" s="24">
        <v>126280</v>
      </c>
      <c r="Z60" s="24">
        <v>137025</v>
      </c>
      <c r="AA60" s="24">
        <v>140940</v>
      </c>
      <c r="AB60" s="24">
        <v>158400</v>
      </c>
      <c r="AC60" s="24">
        <v>155330</v>
      </c>
      <c r="AD60" s="24">
        <v>145230</v>
      </c>
      <c r="AE60" s="24">
        <v>178500</v>
      </c>
      <c r="AF60" s="24">
        <v>162105</v>
      </c>
      <c r="AG60" s="24">
        <v>127890</v>
      </c>
      <c r="AH60" s="24">
        <v>144200</v>
      </c>
      <c r="AI60" s="24">
        <v>156000</v>
      </c>
      <c r="AJ60" s="24">
        <v>163280</v>
      </c>
      <c r="AK60" s="24">
        <v>159300</v>
      </c>
      <c r="AL60" s="24">
        <v>166100</v>
      </c>
      <c r="AM60" s="24">
        <v>143920</v>
      </c>
      <c r="AN60" s="24">
        <v>152574.87917044401</v>
      </c>
      <c r="AO60" s="24">
        <v>154625.57817285994</v>
      </c>
      <c r="AP60" s="24">
        <v>156274.09895148364</v>
      </c>
      <c r="AQ60" s="24">
        <v>158127.36467338333</v>
      </c>
      <c r="AR60" s="24">
        <v>160021.39361089279</v>
      </c>
      <c r="AS60" s="24">
        <v>162283.37690919268</v>
      </c>
      <c r="AT60" s="24">
        <v>164952.64226307638</v>
      </c>
      <c r="AU60" s="24">
        <v>167955.39219986842</v>
      </c>
      <c r="AV60" s="24">
        <v>171036.37702005936</v>
      </c>
    </row>
    <row r="61" spans="1:48" x14ac:dyDescent="0.25">
      <c r="A61" s="1"/>
      <c r="B61" s="23" t="s">
        <v>16</v>
      </c>
      <c r="C61" s="21" t="s">
        <v>17</v>
      </c>
      <c r="D61" s="26">
        <v>5.91</v>
      </c>
      <c r="E61" s="26">
        <v>5.71</v>
      </c>
      <c r="F61" s="26">
        <v>5.64</v>
      </c>
      <c r="G61" s="26">
        <v>6.65</v>
      </c>
      <c r="H61" s="26">
        <v>5.69</v>
      </c>
      <c r="I61" s="26">
        <v>6.85</v>
      </c>
      <c r="J61" s="26">
        <v>7.36</v>
      </c>
      <c r="K61" s="26">
        <v>6.88</v>
      </c>
      <c r="L61" s="26">
        <v>5.38</v>
      </c>
      <c r="M61" s="26">
        <v>4.79</v>
      </c>
      <c r="N61" s="26">
        <v>4.7300000000000004</v>
      </c>
      <c r="O61" s="26">
        <v>4.37</v>
      </c>
      <c r="P61" s="26">
        <v>5.65</v>
      </c>
      <c r="Q61" s="26">
        <v>7.11</v>
      </c>
      <c r="R61" s="26">
        <v>5.88</v>
      </c>
      <c r="S61" s="26">
        <v>5.92</v>
      </c>
      <c r="T61" s="26">
        <v>6.41</v>
      </c>
      <c r="U61" s="26">
        <v>9.02</v>
      </c>
      <c r="V61" s="26">
        <v>9.64</v>
      </c>
      <c r="W61" s="26">
        <v>9.66</v>
      </c>
      <c r="X61" s="26">
        <v>10.9</v>
      </c>
      <c r="Y61" s="26">
        <v>12.3</v>
      </c>
      <c r="Z61" s="26">
        <v>14.3</v>
      </c>
      <c r="AA61" s="26">
        <v>13.1</v>
      </c>
      <c r="AB61" s="26">
        <v>10.6</v>
      </c>
      <c r="AC61" s="26">
        <v>9.4600000000000009</v>
      </c>
      <c r="AD61" s="26">
        <v>9.83</v>
      </c>
      <c r="AE61" s="26">
        <v>9.77</v>
      </c>
      <c r="AF61" s="26">
        <v>8.81</v>
      </c>
      <c r="AG61" s="26">
        <v>8.8699999999999992</v>
      </c>
      <c r="AH61" s="26">
        <v>10.5</v>
      </c>
      <c r="AI61" s="26">
        <v>12.9</v>
      </c>
      <c r="AJ61" s="26">
        <v>14.2</v>
      </c>
      <c r="AK61" s="26">
        <v>12.8</v>
      </c>
      <c r="AL61" s="26">
        <v>9.9956114681176373</v>
      </c>
      <c r="AM61" s="26">
        <v>9.9956114681176373</v>
      </c>
      <c r="AN61" s="26">
        <v>10.50880697997113</v>
      </c>
      <c r="AO61" s="26">
        <v>10.719620760153248</v>
      </c>
      <c r="AP61" s="26">
        <v>10.781531932012079</v>
      </c>
      <c r="AQ61" s="26">
        <v>10.665961527531049</v>
      </c>
      <c r="AR61" s="26">
        <v>10.567253287493468</v>
      </c>
      <c r="AS61" s="26">
        <v>10.590267278876652</v>
      </c>
      <c r="AT61" s="26">
        <v>10.68331045904112</v>
      </c>
      <c r="AU61" s="26">
        <v>10.7593697757369</v>
      </c>
      <c r="AV61" s="26">
        <v>10.742055680739004</v>
      </c>
    </row>
    <row r="62" spans="1:48" x14ac:dyDescent="0.25">
      <c r="A62" s="1"/>
      <c r="B62" s="23"/>
      <c r="C62" s="2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row>
    <row r="63" spans="1:48" x14ac:dyDescent="0.25">
      <c r="A63" s="1"/>
      <c r="B63" s="23"/>
      <c r="C63" s="21"/>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row>
    <row r="64" spans="1:48" x14ac:dyDescent="0.25">
      <c r="A64" s="1"/>
      <c r="B64" s="22" t="s">
        <v>31</v>
      </c>
      <c r="C64" s="2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1:48" x14ac:dyDescent="0.25">
      <c r="A65" s="1"/>
      <c r="B65" s="23" t="s">
        <v>9</v>
      </c>
      <c r="C65" s="21" t="s">
        <v>10</v>
      </c>
      <c r="D65" s="24">
        <v>1500</v>
      </c>
      <c r="E65" s="24">
        <v>1100</v>
      </c>
      <c r="F65" s="24">
        <v>950</v>
      </c>
      <c r="G65" s="24">
        <v>1150</v>
      </c>
      <c r="H65" s="24">
        <v>980</v>
      </c>
      <c r="I65" s="24">
        <v>1100</v>
      </c>
      <c r="J65" s="24">
        <v>1300</v>
      </c>
      <c r="K65" s="24">
        <v>880</v>
      </c>
      <c r="L65" s="24">
        <v>980</v>
      </c>
      <c r="M65" s="24">
        <v>970</v>
      </c>
      <c r="N65" s="24">
        <v>1180</v>
      </c>
      <c r="O65" s="24">
        <v>1100</v>
      </c>
      <c r="P65" s="24">
        <v>950</v>
      </c>
      <c r="Q65" s="24">
        <v>700</v>
      </c>
      <c r="R65" s="24">
        <v>670</v>
      </c>
      <c r="S65" s="24">
        <v>220</v>
      </c>
      <c r="T65" s="24">
        <v>365</v>
      </c>
      <c r="U65" s="24">
        <v>820</v>
      </c>
      <c r="V65" s="24">
        <v>1070</v>
      </c>
      <c r="W65" s="24">
        <v>420</v>
      </c>
      <c r="X65" s="24">
        <v>185</v>
      </c>
      <c r="Y65" s="24">
        <v>620</v>
      </c>
      <c r="Z65" s="24">
        <v>550</v>
      </c>
      <c r="AA65" s="24">
        <v>680</v>
      </c>
      <c r="AB65" s="24">
        <v>465</v>
      </c>
      <c r="AC65" s="24">
        <v>350</v>
      </c>
      <c r="AD65" s="24">
        <v>195</v>
      </c>
      <c r="AE65" s="24">
        <v>200</v>
      </c>
      <c r="AF65" s="24">
        <v>175</v>
      </c>
      <c r="AG65" s="24">
        <v>110</v>
      </c>
      <c r="AH65" s="24">
        <v>145</v>
      </c>
      <c r="AI65" s="24">
        <v>210</v>
      </c>
      <c r="AJ65" s="24">
        <v>220</v>
      </c>
      <c r="AK65" s="24">
        <v>230</v>
      </c>
      <c r="AL65" s="24">
        <v>130</v>
      </c>
      <c r="AM65" s="24">
        <v>120</v>
      </c>
      <c r="AN65" s="24">
        <v>121.51924282349711</v>
      </c>
      <c r="AO65" s="24">
        <v>118.70527988319657</v>
      </c>
      <c r="AP65" s="24">
        <v>117.63858944096572</v>
      </c>
      <c r="AQ65" s="24">
        <v>116.92523706351238</v>
      </c>
      <c r="AR65" s="24">
        <v>116.56721597500081</v>
      </c>
      <c r="AS65" s="24">
        <v>116.66127682879144</v>
      </c>
      <c r="AT65" s="24">
        <v>116.82776147763525</v>
      </c>
      <c r="AU65" s="24">
        <v>116.93911167094771</v>
      </c>
      <c r="AV65" s="24">
        <v>117.05519197836799</v>
      </c>
    </row>
    <row r="66" spans="1:48" x14ac:dyDescent="0.25">
      <c r="A66" s="1"/>
      <c r="B66" s="23" t="s">
        <v>11</v>
      </c>
      <c r="C66" s="21" t="s">
        <v>10</v>
      </c>
      <c r="D66" s="24">
        <v>1400</v>
      </c>
      <c r="E66" s="24">
        <v>930</v>
      </c>
      <c r="F66" s="24">
        <v>850</v>
      </c>
      <c r="G66" s="24">
        <v>1040</v>
      </c>
      <c r="H66" s="24">
        <v>880</v>
      </c>
      <c r="I66" s="24">
        <v>1000</v>
      </c>
      <c r="J66" s="24">
        <v>1240</v>
      </c>
      <c r="K66" s="24">
        <v>820</v>
      </c>
      <c r="L66" s="24">
        <v>900</v>
      </c>
      <c r="M66" s="24">
        <v>920</v>
      </c>
      <c r="N66" s="24">
        <v>1100</v>
      </c>
      <c r="O66" s="24">
        <v>970</v>
      </c>
      <c r="P66" s="24">
        <v>830</v>
      </c>
      <c r="Q66" s="24">
        <v>570</v>
      </c>
      <c r="R66" s="24">
        <v>620</v>
      </c>
      <c r="S66" s="24">
        <v>160</v>
      </c>
      <c r="T66" s="24">
        <v>305</v>
      </c>
      <c r="U66" s="24">
        <v>700</v>
      </c>
      <c r="V66" s="24">
        <v>1000</v>
      </c>
      <c r="W66" s="24">
        <v>375</v>
      </c>
      <c r="X66" s="24">
        <v>135</v>
      </c>
      <c r="Y66" s="24">
        <v>520</v>
      </c>
      <c r="Z66" s="24">
        <v>445</v>
      </c>
      <c r="AA66" s="24">
        <v>610</v>
      </c>
      <c r="AB66" s="24">
        <v>395</v>
      </c>
      <c r="AC66" s="24">
        <v>240</v>
      </c>
      <c r="AD66" s="24">
        <v>115</v>
      </c>
      <c r="AE66" s="24">
        <v>125</v>
      </c>
      <c r="AF66" s="24">
        <v>95</v>
      </c>
      <c r="AG66" s="24">
        <v>50</v>
      </c>
      <c r="AH66" s="24">
        <v>75</v>
      </c>
      <c r="AI66" s="24">
        <v>145</v>
      </c>
      <c r="AJ66" s="24">
        <v>150</v>
      </c>
      <c r="AK66" s="24">
        <v>165</v>
      </c>
      <c r="AL66" s="24">
        <v>85</v>
      </c>
      <c r="AM66" s="24">
        <v>80</v>
      </c>
      <c r="AN66" s="24">
        <v>75.535660716014604</v>
      </c>
      <c r="AO66" s="24">
        <v>73.751481871750144</v>
      </c>
      <c r="AP66" s="24">
        <v>72.803549084242391</v>
      </c>
      <c r="AQ66" s="24">
        <v>72.150553899484265</v>
      </c>
      <c r="AR66" s="24">
        <v>71.798612479879168</v>
      </c>
      <c r="AS66" s="24">
        <v>71.78522547031433</v>
      </c>
      <c r="AT66" s="24">
        <v>71.85669383511545</v>
      </c>
      <c r="AU66" s="24">
        <v>71.93838200768738</v>
      </c>
      <c r="AV66" s="24">
        <v>72.039211326385072</v>
      </c>
    </row>
    <row r="67" spans="1:48" x14ac:dyDescent="0.25">
      <c r="A67" s="1"/>
      <c r="B67" s="23" t="s">
        <v>12</v>
      </c>
      <c r="C67" s="21" t="s">
        <v>13</v>
      </c>
      <c r="D67" s="24">
        <v>35</v>
      </c>
      <c r="E67" s="24">
        <v>22</v>
      </c>
      <c r="F67" s="24">
        <v>46</v>
      </c>
      <c r="G67" s="24">
        <v>40</v>
      </c>
      <c r="H67" s="24">
        <v>46</v>
      </c>
      <c r="I67" s="24">
        <v>47</v>
      </c>
      <c r="J67" s="24">
        <v>54</v>
      </c>
      <c r="K67" s="24">
        <v>48</v>
      </c>
      <c r="L67" s="24">
        <v>51</v>
      </c>
      <c r="M67" s="24">
        <v>56</v>
      </c>
      <c r="N67" s="24">
        <v>54</v>
      </c>
      <c r="O67" s="24">
        <v>52</v>
      </c>
      <c r="P67" s="24">
        <v>46</v>
      </c>
      <c r="Q67" s="24">
        <v>50</v>
      </c>
      <c r="R67" s="24">
        <v>53</v>
      </c>
      <c r="S67" s="24">
        <v>52</v>
      </c>
      <c r="T67" s="24">
        <v>61</v>
      </c>
      <c r="U67" s="24">
        <v>41</v>
      </c>
      <c r="V67" s="24">
        <v>56</v>
      </c>
      <c r="W67" s="24">
        <v>44</v>
      </c>
      <c r="X67" s="24">
        <v>54</v>
      </c>
      <c r="Y67" s="24">
        <v>58</v>
      </c>
      <c r="Z67" s="24">
        <v>55</v>
      </c>
      <c r="AA67" s="24">
        <v>62</v>
      </c>
      <c r="AB67" s="24">
        <v>63</v>
      </c>
      <c r="AC67" s="24">
        <v>56</v>
      </c>
      <c r="AD67" s="24">
        <v>54</v>
      </c>
      <c r="AE67" s="24">
        <v>52</v>
      </c>
      <c r="AF67" s="24">
        <v>55</v>
      </c>
      <c r="AG67" s="24">
        <v>52</v>
      </c>
      <c r="AH67" s="24">
        <v>55</v>
      </c>
      <c r="AI67" s="24">
        <v>58</v>
      </c>
      <c r="AJ67" s="24">
        <v>53</v>
      </c>
      <c r="AK67" s="24">
        <v>57</v>
      </c>
      <c r="AL67" s="24">
        <v>56</v>
      </c>
      <c r="AM67" s="24">
        <v>62</v>
      </c>
      <c r="AN67" s="24">
        <v>58.205498054734448</v>
      </c>
      <c r="AO67" s="24">
        <v>58.677354322832883</v>
      </c>
      <c r="AP67" s="24">
        <v>59.213473826758545</v>
      </c>
      <c r="AQ67" s="24">
        <v>59.72578592764016</v>
      </c>
      <c r="AR67" s="24">
        <v>60.235769139824328</v>
      </c>
      <c r="AS67" s="24">
        <v>60.700229708120801</v>
      </c>
      <c r="AT67" s="24">
        <v>61.13493796401184</v>
      </c>
      <c r="AU67" s="24">
        <v>61.63864887112166</v>
      </c>
      <c r="AV67" s="24">
        <v>62.152719429050023</v>
      </c>
    </row>
    <row r="68" spans="1:48" x14ac:dyDescent="0.25">
      <c r="A68" s="1"/>
      <c r="B68" s="23" t="s">
        <v>14</v>
      </c>
      <c r="C68" s="21" t="s">
        <v>15</v>
      </c>
      <c r="D68" s="24">
        <v>49000</v>
      </c>
      <c r="E68" s="24">
        <v>20460</v>
      </c>
      <c r="F68" s="24">
        <v>39100</v>
      </c>
      <c r="G68" s="24">
        <v>41600</v>
      </c>
      <c r="H68" s="24">
        <v>40480</v>
      </c>
      <c r="I68" s="24">
        <v>47000</v>
      </c>
      <c r="J68" s="24">
        <v>66960</v>
      </c>
      <c r="K68" s="24">
        <v>39360</v>
      </c>
      <c r="L68" s="24">
        <v>45900</v>
      </c>
      <c r="M68" s="24">
        <v>51520</v>
      </c>
      <c r="N68" s="24">
        <v>59400</v>
      </c>
      <c r="O68" s="24">
        <v>50440</v>
      </c>
      <c r="P68" s="24">
        <v>38180</v>
      </c>
      <c r="Q68" s="24">
        <v>28500</v>
      </c>
      <c r="R68" s="24">
        <v>32860</v>
      </c>
      <c r="S68" s="24">
        <v>8320</v>
      </c>
      <c r="T68" s="24">
        <v>18605</v>
      </c>
      <c r="U68" s="24">
        <v>28700</v>
      </c>
      <c r="V68" s="24">
        <v>56000</v>
      </c>
      <c r="W68" s="24">
        <v>16500</v>
      </c>
      <c r="X68" s="24">
        <v>7290</v>
      </c>
      <c r="Y68" s="24">
        <v>30160</v>
      </c>
      <c r="Z68" s="24">
        <v>24475</v>
      </c>
      <c r="AA68" s="24">
        <v>37820</v>
      </c>
      <c r="AB68" s="24">
        <v>24885</v>
      </c>
      <c r="AC68" s="24">
        <v>13440</v>
      </c>
      <c r="AD68" s="24">
        <v>6210</v>
      </c>
      <c r="AE68" s="24">
        <v>6500</v>
      </c>
      <c r="AF68" s="24">
        <v>5225</v>
      </c>
      <c r="AG68" s="24">
        <v>2600</v>
      </c>
      <c r="AH68" s="24">
        <v>4125</v>
      </c>
      <c r="AI68" s="24">
        <v>8410</v>
      </c>
      <c r="AJ68" s="24">
        <v>7950</v>
      </c>
      <c r="AK68" s="24">
        <v>9405</v>
      </c>
      <c r="AL68" s="24">
        <v>4760</v>
      </c>
      <c r="AM68" s="24">
        <v>4960</v>
      </c>
      <c r="AN68" s="24">
        <v>4396.5907531910689</v>
      </c>
      <c r="AO68" s="24">
        <v>4327.5418343345664</v>
      </c>
      <c r="AP68" s="24">
        <v>4310.9510487673006</v>
      </c>
      <c r="AQ68" s="24">
        <v>4309.2485372648789</v>
      </c>
      <c r="AR68" s="24">
        <v>4324.8446464056806</v>
      </c>
      <c r="AS68" s="24">
        <v>4357.3796761173026</v>
      </c>
      <c r="AT68" s="24">
        <v>4392.9545203169846</v>
      </c>
      <c r="AU68" s="24">
        <v>4434.1846692868194</v>
      </c>
      <c r="AV68" s="24">
        <v>4477.4328897996211</v>
      </c>
    </row>
    <row r="69" spans="1:48" x14ac:dyDescent="0.25">
      <c r="A69" s="1"/>
      <c r="B69" s="23" t="s">
        <v>16</v>
      </c>
      <c r="C69" s="21" t="s">
        <v>17</v>
      </c>
      <c r="D69" s="26">
        <v>3.12</v>
      </c>
      <c r="E69" s="26">
        <v>2.77</v>
      </c>
      <c r="F69" s="26">
        <v>3.51</v>
      </c>
      <c r="G69" s="26">
        <v>2.86</v>
      </c>
      <c r="H69" s="26">
        <v>3.2</v>
      </c>
      <c r="I69" s="26">
        <v>3.61</v>
      </c>
      <c r="J69" s="26">
        <v>4.38</v>
      </c>
      <c r="K69" s="26">
        <v>3.49</v>
      </c>
      <c r="L69" s="26">
        <v>2.73</v>
      </c>
      <c r="M69" s="26">
        <v>2.2400000000000002</v>
      </c>
      <c r="N69" s="26">
        <v>2.35</v>
      </c>
      <c r="O69" s="26">
        <v>2.36</v>
      </c>
      <c r="P69" s="26">
        <v>2.9</v>
      </c>
      <c r="Q69" s="26">
        <v>3.08</v>
      </c>
      <c r="R69" s="26">
        <v>3.49</v>
      </c>
      <c r="S69" s="26">
        <v>3.32</v>
      </c>
      <c r="T69" s="26">
        <v>3.52</v>
      </c>
      <c r="U69" s="26">
        <v>4.72</v>
      </c>
      <c r="V69" s="26">
        <v>5.88</v>
      </c>
      <c r="W69" s="26">
        <v>4.8600000000000003</v>
      </c>
      <c r="X69" s="26">
        <v>5.26</v>
      </c>
      <c r="Y69" s="26">
        <v>7.19</v>
      </c>
      <c r="Z69" s="26">
        <v>6.84</v>
      </c>
      <c r="AA69" s="26">
        <v>7.04</v>
      </c>
      <c r="AB69" s="26">
        <v>5.62</v>
      </c>
      <c r="AC69" s="26">
        <v>5.17</v>
      </c>
      <c r="AD69" s="26">
        <v>4.66</v>
      </c>
      <c r="AE69" s="26">
        <v>4.46</v>
      </c>
      <c r="AF69" s="26">
        <v>4.88</v>
      </c>
      <c r="AG69" s="26">
        <v>5.12</v>
      </c>
      <c r="AH69" s="26">
        <v>5.44</v>
      </c>
      <c r="AI69" s="26">
        <v>6.44</v>
      </c>
      <c r="AJ69" s="26">
        <v>7.63</v>
      </c>
      <c r="AK69" s="26">
        <v>6.38</v>
      </c>
      <c r="AL69" s="26">
        <v>5.62</v>
      </c>
      <c r="AM69" s="26">
        <v>4.7656294309969649</v>
      </c>
      <c r="AN69" s="26">
        <v>5.3495619044802982</v>
      </c>
      <c r="AO69" s="26">
        <v>5.370601436709034</v>
      </c>
      <c r="AP69" s="26">
        <v>5.4076794176806846</v>
      </c>
      <c r="AQ69" s="26">
        <v>5.3872686816136852</v>
      </c>
      <c r="AR69" s="26">
        <v>5.3694217789659477</v>
      </c>
      <c r="AS69" s="26">
        <v>5.355516971732702</v>
      </c>
      <c r="AT69" s="26">
        <v>5.3589648421557019</v>
      </c>
      <c r="AU69" s="26">
        <v>5.3704705828790233</v>
      </c>
      <c r="AV69" s="26">
        <v>5.3538346570288864</v>
      </c>
    </row>
    <row r="70" spans="1:48" ht="15.75" thickBot="1" x14ac:dyDescent="0.3">
      <c r="A70" s="1"/>
      <c r="B70" s="27"/>
      <c r="C70" s="2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row>
    <row r="71" spans="1:48" x14ac:dyDescent="0.25">
      <c r="A71" s="1"/>
      <c r="B71" s="1"/>
      <c r="C71" s="2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row>
    <row r="72" spans="1:48" x14ac:dyDescent="0.25">
      <c r="A72" s="1"/>
      <c r="B72" s="1"/>
      <c r="C72" s="2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8" x14ac:dyDescent="0.25">
      <c r="A73" s="1"/>
      <c r="B73" s="15" t="str">
        <f>+TOC!A90&amp;" Vegetable Production and Prices"</f>
        <v>Arkansas Vegetable Production and Prices</v>
      </c>
      <c r="C73" s="16"/>
      <c r="D73" s="15">
        <v>1990</v>
      </c>
      <c r="E73" s="15">
        <v>1991</v>
      </c>
      <c r="F73" s="15">
        <v>1992</v>
      </c>
      <c r="G73" s="15">
        <v>1993</v>
      </c>
      <c r="H73" s="15">
        <v>1994</v>
      </c>
      <c r="I73" s="15">
        <v>1995</v>
      </c>
      <c r="J73" s="15">
        <v>1996</v>
      </c>
      <c r="K73" s="15">
        <v>1997</v>
      </c>
      <c r="L73" s="15">
        <v>1998</v>
      </c>
      <c r="M73" s="15">
        <v>1999</v>
      </c>
      <c r="N73" s="15">
        <v>2000</v>
      </c>
      <c r="O73" s="15">
        <v>2001</v>
      </c>
      <c r="P73" s="15">
        <v>2002</v>
      </c>
      <c r="Q73" s="15">
        <v>2003</v>
      </c>
      <c r="R73" s="15">
        <v>2004</v>
      </c>
      <c r="S73" s="15">
        <v>2005</v>
      </c>
      <c r="T73" s="15">
        <v>2006</v>
      </c>
      <c r="U73" s="15">
        <v>2007</v>
      </c>
      <c r="V73" s="15">
        <v>2008</v>
      </c>
      <c r="W73" s="15">
        <v>2009</v>
      </c>
      <c r="X73" s="15">
        <v>2010</v>
      </c>
      <c r="Y73" s="15">
        <v>2011</v>
      </c>
      <c r="Z73" s="15">
        <v>2012</v>
      </c>
      <c r="AA73" s="15">
        <v>2013</v>
      </c>
      <c r="AB73" s="15">
        <v>2014</v>
      </c>
      <c r="AC73" s="15">
        <v>2015</v>
      </c>
      <c r="AD73" s="15">
        <v>2016</v>
      </c>
      <c r="AE73" s="15">
        <v>2017</v>
      </c>
      <c r="AF73" s="15">
        <v>2018</v>
      </c>
      <c r="AG73" s="15">
        <v>2019</v>
      </c>
      <c r="AH73" s="15">
        <v>2020</v>
      </c>
      <c r="AI73" s="15">
        <v>2021</v>
      </c>
      <c r="AJ73" s="15">
        <v>2022</v>
      </c>
      <c r="AK73" s="15">
        <v>2023</v>
      </c>
      <c r="AL73" s="15">
        <v>2024</v>
      </c>
      <c r="AM73" s="15">
        <v>2025</v>
      </c>
      <c r="AN73" s="15">
        <v>2026</v>
      </c>
      <c r="AO73" s="15">
        <v>2027</v>
      </c>
      <c r="AP73" s="15">
        <v>2028</v>
      </c>
      <c r="AQ73" s="15">
        <v>2029</v>
      </c>
      <c r="AR73" s="15">
        <v>2030</v>
      </c>
      <c r="AS73" s="15">
        <v>2031</v>
      </c>
      <c r="AT73" s="15">
        <v>2032</v>
      </c>
      <c r="AU73" s="15">
        <v>2033</v>
      </c>
      <c r="AV73" s="15">
        <v>2034</v>
      </c>
    </row>
    <row r="74" spans="1:48" ht="15.75" thickBot="1" x14ac:dyDescent="0.3">
      <c r="A74" s="1"/>
      <c r="B74" s="19"/>
      <c r="C74" s="20" t="s">
        <v>7</v>
      </c>
      <c r="D74" s="19"/>
      <c r="E74" s="19"/>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row>
    <row r="75" spans="1:48" x14ac:dyDescent="0.25">
      <c r="A75" s="1"/>
      <c r="B75" s="1"/>
      <c r="C75" s="2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x14ac:dyDescent="0.25">
      <c r="A76" s="1"/>
      <c r="B76" s="22" t="s">
        <v>264</v>
      </c>
      <c r="C76" s="21"/>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1"/>
      <c r="AK76" s="1"/>
      <c r="AL76" s="1"/>
      <c r="AM76" s="1"/>
      <c r="AN76" s="1"/>
      <c r="AO76" s="1"/>
      <c r="AP76" s="1"/>
      <c r="AQ76" s="1"/>
      <c r="AR76" s="1"/>
      <c r="AS76" s="1"/>
      <c r="AT76" s="1"/>
      <c r="AU76" s="1"/>
      <c r="AV76" s="1"/>
    </row>
    <row r="77" spans="1:48" x14ac:dyDescent="0.25">
      <c r="A77" s="1"/>
      <c r="B77" s="23" t="s">
        <v>9</v>
      </c>
      <c r="C77" s="21" t="s">
        <v>32</v>
      </c>
      <c r="D77" s="24">
        <v>0</v>
      </c>
      <c r="E77" s="24">
        <v>0</v>
      </c>
      <c r="F77" s="24">
        <v>0</v>
      </c>
      <c r="G77" s="24">
        <v>0</v>
      </c>
      <c r="H77" s="24">
        <v>0</v>
      </c>
      <c r="I77" s="24">
        <v>0</v>
      </c>
      <c r="J77" s="24">
        <v>0</v>
      </c>
      <c r="K77" s="24">
        <v>0</v>
      </c>
      <c r="L77" s="24">
        <v>0</v>
      </c>
      <c r="M77" s="24">
        <v>0</v>
      </c>
      <c r="N77" s="24">
        <v>0</v>
      </c>
      <c r="O77" s="24">
        <v>0</v>
      </c>
      <c r="P77" s="24">
        <v>0</v>
      </c>
      <c r="Q77" s="24">
        <v>0</v>
      </c>
      <c r="R77" s="24">
        <v>0</v>
      </c>
      <c r="S77" s="24">
        <v>0</v>
      </c>
      <c r="T77" s="24">
        <v>0</v>
      </c>
      <c r="U77" s="24">
        <v>0</v>
      </c>
      <c r="V77" s="24">
        <v>0</v>
      </c>
      <c r="W77" s="24">
        <v>3000</v>
      </c>
      <c r="X77" s="24">
        <v>3100</v>
      </c>
      <c r="Y77" s="24">
        <v>3600</v>
      </c>
      <c r="Z77" s="24">
        <v>4000</v>
      </c>
      <c r="AA77" s="24">
        <v>3800</v>
      </c>
      <c r="AB77" s="24">
        <v>3600</v>
      </c>
      <c r="AC77" s="24">
        <v>4000</v>
      </c>
      <c r="AD77" s="24">
        <v>0</v>
      </c>
      <c r="AE77" s="24">
        <v>0</v>
      </c>
      <c r="AF77" s="24">
        <v>5200</v>
      </c>
      <c r="AG77" s="24">
        <v>0</v>
      </c>
      <c r="AH77" s="24">
        <v>0</v>
      </c>
      <c r="AI77" s="24">
        <v>0</v>
      </c>
      <c r="AJ77" s="24">
        <v>0</v>
      </c>
      <c r="AK77" s="24">
        <v>0</v>
      </c>
      <c r="AL77" s="24">
        <v>0</v>
      </c>
      <c r="AM77" s="24">
        <v>0</v>
      </c>
      <c r="AN77" s="24">
        <v>0</v>
      </c>
      <c r="AO77" s="24">
        <v>0</v>
      </c>
      <c r="AP77" s="24">
        <v>0</v>
      </c>
      <c r="AQ77" s="24">
        <v>0</v>
      </c>
      <c r="AR77" s="24">
        <v>0</v>
      </c>
      <c r="AS77" s="24">
        <v>0</v>
      </c>
      <c r="AT77" s="24">
        <v>0</v>
      </c>
      <c r="AU77" s="24">
        <v>0</v>
      </c>
      <c r="AV77" s="24">
        <v>0</v>
      </c>
    </row>
    <row r="78" spans="1:48" x14ac:dyDescent="0.25">
      <c r="A78" s="1"/>
      <c r="B78" s="23" t="s">
        <v>11</v>
      </c>
      <c r="C78" s="21" t="s">
        <v>32</v>
      </c>
      <c r="D78" s="24">
        <v>0</v>
      </c>
      <c r="E78" s="24">
        <v>0</v>
      </c>
      <c r="F78" s="24">
        <v>0</v>
      </c>
      <c r="G78" s="24">
        <v>0</v>
      </c>
      <c r="H78" s="24">
        <v>0</v>
      </c>
      <c r="I78" s="24">
        <v>0</v>
      </c>
      <c r="J78" s="24">
        <v>0</v>
      </c>
      <c r="K78" s="24">
        <v>0</v>
      </c>
      <c r="L78" s="24">
        <v>0</v>
      </c>
      <c r="M78" s="24">
        <v>0</v>
      </c>
      <c r="N78" s="24">
        <v>0</v>
      </c>
      <c r="O78" s="24">
        <v>0</v>
      </c>
      <c r="P78" s="24">
        <v>0</v>
      </c>
      <c r="Q78" s="24">
        <v>0</v>
      </c>
      <c r="R78" s="24">
        <v>0</v>
      </c>
      <c r="S78" s="24">
        <v>0</v>
      </c>
      <c r="T78" s="24">
        <v>0</v>
      </c>
      <c r="U78" s="24">
        <v>0</v>
      </c>
      <c r="V78" s="24">
        <v>0</v>
      </c>
      <c r="W78" s="24">
        <v>2500</v>
      </c>
      <c r="X78" s="24">
        <v>3000</v>
      </c>
      <c r="Y78" s="24">
        <v>3500</v>
      </c>
      <c r="Z78" s="24">
        <v>3900</v>
      </c>
      <c r="AA78" s="24">
        <v>3700</v>
      </c>
      <c r="AB78" s="24">
        <v>3300</v>
      </c>
      <c r="AC78" s="24">
        <v>3800</v>
      </c>
      <c r="AD78" s="24">
        <v>0</v>
      </c>
      <c r="AE78" s="24">
        <v>0</v>
      </c>
      <c r="AF78" s="24">
        <v>4800</v>
      </c>
      <c r="AG78" s="24">
        <v>0</v>
      </c>
      <c r="AH78" s="24">
        <v>0</v>
      </c>
      <c r="AI78" s="24">
        <v>0</v>
      </c>
      <c r="AJ78" s="24">
        <v>0</v>
      </c>
      <c r="AK78" s="24">
        <v>0</v>
      </c>
      <c r="AL78" s="24">
        <v>0</v>
      </c>
      <c r="AM78" s="24">
        <v>0</v>
      </c>
      <c r="AN78" s="24">
        <v>0</v>
      </c>
      <c r="AO78" s="24">
        <v>0</v>
      </c>
      <c r="AP78" s="24">
        <v>0</v>
      </c>
      <c r="AQ78" s="24">
        <v>0</v>
      </c>
      <c r="AR78" s="24">
        <v>0</v>
      </c>
      <c r="AS78" s="24">
        <v>0</v>
      </c>
      <c r="AT78" s="24">
        <v>0</v>
      </c>
      <c r="AU78" s="24">
        <v>0</v>
      </c>
      <c r="AV78" s="24">
        <v>0</v>
      </c>
    </row>
    <row r="79" spans="1:48" x14ac:dyDescent="0.25">
      <c r="A79" s="1"/>
      <c r="B79" s="23" t="s">
        <v>12</v>
      </c>
      <c r="C79" s="21" t="s">
        <v>265</v>
      </c>
      <c r="D79" s="24">
        <v>0</v>
      </c>
      <c r="E79" s="24">
        <v>0</v>
      </c>
      <c r="F79" s="24">
        <v>0</v>
      </c>
      <c r="G79" s="24">
        <v>0</v>
      </c>
      <c r="H79" s="24">
        <v>0</v>
      </c>
      <c r="I79" s="24">
        <v>0</v>
      </c>
      <c r="J79" s="24">
        <v>0</v>
      </c>
      <c r="K79" s="24">
        <v>0</v>
      </c>
      <c r="L79" s="24">
        <v>0</v>
      </c>
      <c r="M79" s="24">
        <v>0</v>
      </c>
      <c r="N79" s="24">
        <v>0</v>
      </c>
      <c r="O79" s="24">
        <v>0</v>
      </c>
      <c r="P79" s="24">
        <v>0</v>
      </c>
      <c r="Q79" s="24">
        <v>0</v>
      </c>
      <c r="R79" s="24">
        <v>0</v>
      </c>
      <c r="S79" s="24">
        <v>0</v>
      </c>
      <c r="T79" s="24">
        <v>0</v>
      </c>
      <c r="U79" s="24">
        <v>0</v>
      </c>
      <c r="V79" s="24">
        <v>0</v>
      </c>
      <c r="W79" s="24">
        <v>185.2</v>
      </c>
      <c r="X79" s="24">
        <v>160</v>
      </c>
      <c r="Y79" s="24">
        <v>180</v>
      </c>
      <c r="Z79" s="24">
        <v>200</v>
      </c>
      <c r="AA79" s="24">
        <v>180</v>
      </c>
      <c r="AB79" s="24">
        <v>200</v>
      </c>
      <c r="AC79" s="24">
        <v>195</v>
      </c>
      <c r="AD79" s="24">
        <v>0</v>
      </c>
      <c r="AE79" s="24">
        <v>0</v>
      </c>
      <c r="AF79" s="24">
        <v>220</v>
      </c>
      <c r="AG79" s="24">
        <v>0</v>
      </c>
      <c r="AH79" s="24">
        <v>0</v>
      </c>
      <c r="AI79" s="24">
        <v>0</v>
      </c>
      <c r="AJ79" s="24">
        <v>0</v>
      </c>
      <c r="AK79" s="24">
        <v>0</v>
      </c>
      <c r="AL79" s="24">
        <v>0</v>
      </c>
      <c r="AM79" s="24">
        <v>0</v>
      </c>
      <c r="AN79" s="24">
        <v>0</v>
      </c>
      <c r="AO79" s="24">
        <v>0</v>
      </c>
      <c r="AP79" s="24">
        <v>0</v>
      </c>
      <c r="AQ79" s="24">
        <v>0</v>
      </c>
      <c r="AR79" s="24">
        <v>0</v>
      </c>
      <c r="AS79" s="24">
        <v>0</v>
      </c>
      <c r="AT79" s="24">
        <v>0</v>
      </c>
      <c r="AU79" s="24">
        <v>0</v>
      </c>
      <c r="AV79" s="24">
        <v>0</v>
      </c>
    </row>
    <row r="80" spans="1:48" x14ac:dyDescent="0.25">
      <c r="A80" s="1"/>
      <c r="B80" s="23" t="s">
        <v>14</v>
      </c>
      <c r="C80" s="21" t="s">
        <v>266</v>
      </c>
      <c r="D80" s="24">
        <v>0</v>
      </c>
      <c r="E80" s="24">
        <v>0</v>
      </c>
      <c r="F80" s="24">
        <v>0</v>
      </c>
      <c r="G80" s="24">
        <v>0</v>
      </c>
      <c r="H80" s="24">
        <v>0</v>
      </c>
      <c r="I80" s="24">
        <v>0</v>
      </c>
      <c r="J80" s="24">
        <v>0</v>
      </c>
      <c r="K80" s="24">
        <v>0</v>
      </c>
      <c r="L80" s="24">
        <v>0</v>
      </c>
      <c r="M80" s="24">
        <v>0</v>
      </c>
      <c r="N80" s="24">
        <v>0</v>
      </c>
      <c r="O80" s="24">
        <v>0</v>
      </c>
      <c r="P80" s="24">
        <v>0</v>
      </c>
      <c r="Q80" s="24">
        <v>0</v>
      </c>
      <c r="R80" s="24">
        <v>0</v>
      </c>
      <c r="S80" s="24">
        <v>0</v>
      </c>
      <c r="T80" s="24">
        <v>0</v>
      </c>
      <c r="U80" s="24">
        <v>0</v>
      </c>
      <c r="V80" s="24">
        <v>0</v>
      </c>
      <c r="W80" s="24">
        <v>463000</v>
      </c>
      <c r="X80" s="24">
        <v>480000</v>
      </c>
      <c r="Y80" s="24">
        <v>630000</v>
      </c>
      <c r="Z80" s="24">
        <v>780000</v>
      </c>
      <c r="AA80" s="24">
        <v>666000</v>
      </c>
      <c r="AB80" s="24">
        <v>660000</v>
      </c>
      <c r="AC80" s="24">
        <v>741000</v>
      </c>
      <c r="AD80" s="24">
        <v>0</v>
      </c>
      <c r="AE80" s="24">
        <v>0</v>
      </c>
      <c r="AF80" s="24">
        <v>1056000</v>
      </c>
      <c r="AG80" s="24">
        <v>0</v>
      </c>
      <c r="AH80" s="24">
        <v>0</v>
      </c>
      <c r="AI80" s="24">
        <v>0</v>
      </c>
      <c r="AJ80" s="24">
        <v>0</v>
      </c>
      <c r="AK80" s="24">
        <v>0</v>
      </c>
      <c r="AL80" s="24">
        <v>0</v>
      </c>
      <c r="AM80" s="24">
        <v>0</v>
      </c>
      <c r="AN80" s="24">
        <v>0</v>
      </c>
      <c r="AO80" s="24">
        <v>0</v>
      </c>
      <c r="AP80" s="24">
        <v>0</v>
      </c>
      <c r="AQ80" s="24">
        <v>0</v>
      </c>
      <c r="AR80" s="24">
        <v>0</v>
      </c>
      <c r="AS80" s="24">
        <v>0</v>
      </c>
      <c r="AT80" s="24">
        <v>0</v>
      </c>
      <c r="AU80" s="24">
        <v>0</v>
      </c>
      <c r="AV80" s="24">
        <v>0</v>
      </c>
    </row>
    <row r="81" spans="1:48" x14ac:dyDescent="0.25">
      <c r="A81" s="1"/>
      <c r="B81" s="23" t="s">
        <v>16</v>
      </c>
      <c r="C81" s="21" t="s">
        <v>213</v>
      </c>
      <c r="D81" s="26">
        <v>0</v>
      </c>
      <c r="E81" s="26">
        <v>0</v>
      </c>
      <c r="F81" s="26">
        <v>0</v>
      </c>
      <c r="G81" s="26">
        <v>0</v>
      </c>
      <c r="H81" s="26">
        <v>0</v>
      </c>
      <c r="I81" s="26">
        <v>0</v>
      </c>
      <c r="J81" s="26">
        <v>0</v>
      </c>
      <c r="K81" s="26">
        <v>0</v>
      </c>
      <c r="L81" s="26">
        <v>0</v>
      </c>
      <c r="M81" s="26">
        <v>0</v>
      </c>
      <c r="N81" s="26">
        <v>0</v>
      </c>
      <c r="O81" s="26">
        <v>0</v>
      </c>
      <c r="P81" s="26">
        <v>0</v>
      </c>
      <c r="Q81" s="26">
        <v>0</v>
      </c>
      <c r="R81" s="26">
        <v>0</v>
      </c>
      <c r="S81" s="26">
        <v>0</v>
      </c>
      <c r="T81" s="26">
        <v>0</v>
      </c>
      <c r="U81" s="26">
        <v>0</v>
      </c>
      <c r="V81" s="26">
        <v>0</v>
      </c>
      <c r="W81" s="26">
        <v>13.2</v>
      </c>
      <c r="X81" s="26">
        <v>13.8</v>
      </c>
      <c r="Y81" s="26">
        <v>15.9</v>
      </c>
      <c r="Z81" s="26">
        <v>30.6</v>
      </c>
      <c r="AA81" s="26">
        <v>32.200000000000003</v>
      </c>
      <c r="AB81" s="26" t="s">
        <v>199</v>
      </c>
      <c r="AC81" s="26">
        <v>27.2</v>
      </c>
      <c r="AD81" s="26">
        <v>0</v>
      </c>
      <c r="AE81" s="26">
        <v>0</v>
      </c>
      <c r="AF81" s="26">
        <v>23.2</v>
      </c>
      <c r="AG81" s="26">
        <v>0</v>
      </c>
      <c r="AH81" s="26">
        <v>0</v>
      </c>
      <c r="AI81" s="26">
        <v>0</v>
      </c>
      <c r="AJ81" s="26">
        <v>0</v>
      </c>
      <c r="AK81" s="26">
        <v>0</v>
      </c>
      <c r="AL81" s="26">
        <v>0</v>
      </c>
      <c r="AM81" s="26">
        <v>0</v>
      </c>
      <c r="AN81" s="26">
        <v>0</v>
      </c>
      <c r="AO81" s="26">
        <v>0</v>
      </c>
      <c r="AP81" s="26">
        <v>0</v>
      </c>
      <c r="AQ81" s="26">
        <v>0</v>
      </c>
      <c r="AR81" s="26">
        <v>0</v>
      </c>
      <c r="AS81" s="26">
        <v>0</v>
      </c>
      <c r="AT81" s="26">
        <v>0</v>
      </c>
      <c r="AU81" s="26">
        <v>0</v>
      </c>
      <c r="AV81" s="26">
        <v>0</v>
      </c>
    </row>
    <row r="82" spans="1:48" x14ac:dyDescent="0.25">
      <c r="A82" s="1"/>
      <c r="B82" s="1"/>
      <c r="C82" s="21"/>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1"/>
      <c r="AK82" s="1"/>
      <c r="AL82" s="1"/>
      <c r="AM82" s="1"/>
      <c r="AN82" s="1"/>
      <c r="AO82" s="1"/>
      <c r="AP82" s="1"/>
      <c r="AQ82" s="1"/>
      <c r="AR82" s="1"/>
      <c r="AS82" s="1"/>
      <c r="AT82" s="1"/>
      <c r="AU82" s="1"/>
      <c r="AV82" s="1"/>
    </row>
    <row r="83" spans="1:48" x14ac:dyDescent="0.25">
      <c r="A83" s="1"/>
      <c r="B83" s="22" t="s">
        <v>267</v>
      </c>
      <c r="C83" s="21"/>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1"/>
      <c r="AK83" s="1"/>
      <c r="AL83" s="1"/>
      <c r="AM83" s="1"/>
      <c r="AN83" s="1"/>
      <c r="AO83" s="1"/>
      <c r="AP83" s="1"/>
      <c r="AQ83" s="1"/>
      <c r="AR83" s="1"/>
      <c r="AS83" s="1"/>
      <c r="AT83" s="1"/>
      <c r="AU83" s="1"/>
      <c r="AV83" s="1"/>
    </row>
    <row r="84" spans="1:48" x14ac:dyDescent="0.25">
      <c r="A84" s="1"/>
      <c r="B84" s="23" t="s">
        <v>9</v>
      </c>
      <c r="C84" s="21" t="s">
        <v>32</v>
      </c>
      <c r="D84" s="24">
        <v>0</v>
      </c>
      <c r="E84" s="24">
        <v>0</v>
      </c>
      <c r="F84" s="24">
        <v>0</v>
      </c>
      <c r="G84" s="24">
        <v>0</v>
      </c>
      <c r="H84" s="24">
        <v>0</v>
      </c>
      <c r="I84" s="24">
        <v>0</v>
      </c>
      <c r="J84" s="24">
        <v>0</v>
      </c>
      <c r="K84" s="24">
        <v>0</v>
      </c>
      <c r="L84" s="24">
        <v>1500</v>
      </c>
      <c r="M84" s="24">
        <v>1600</v>
      </c>
      <c r="N84" s="24">
        <v>1600</v>
      </c>
      <c r="O84" s="24">
        <v>1400</v>
      </c>
      <c r="P84" s="24">
        <v>1300</v>
      </c>
      <c r="Q84" s="24">
        <v>1300</v>
      </c>
      <c r="R84" s="24">
        <v>1400</v>
      </c>
      <c r="S84" s="24">
        <v>1200</v>
      </c>
      <c r="T84" s="24">
        <v>1300</v>
      </c>
      <c r="U84" s="24">
        <v>1200</v>
      </c>
      <c r="V84" s="24">
        <v>1000</v>
      </c>
      <c r="W84" s="24">
        <v>1100</v>
      </c>
      <c r="X84" s="24">
        <v>1200</v>
      </c>
      <c r="Y84" s="24">
        <v>1300</v>
      </c>
      <c r="Z84" s="24">
        <v>1100</v>
      </c>
      <c r="AA84" s="24">
        <v>1100</v>
      </c>
      <c r="AB84" s="24">
        <v>1000</v>
      </c>
      <c r="AC84" s="24">
        <v>900</v>
      </c>
      <c r="AD84" s="24">
        <v>0</v>
      </c>
      <c r="AE84" s="24">
        <v>0</v>
      </c>
      <c r="AF84" s="24">
        <v>0</v>
      </c>
      <c r="AG84" s="24">
        <v>0</v>
      </c>
      <c r="AH84" s="24">
        <v>0</v>
      </c>
      <c r="AI84" s="24">
        <v>0</v>
      </c>
      <c r="AJ84" s="24">
        <v>0</v>
      </c>
      <c r="AK84" s="24">
        <v>0</v>
      </c>
      <c r="AL84" s="24">
        <v>0</v>
      </c>
      <c r="AM84" s="24">
        <v>0</v>
      </c>
      <c r="AN84" s="24">
        <v>0</v>
      </c>
      <c r="AO84" s="24">
        <v>0</v>
      </c>
      <c r="AP84" s="24">
        <v>0</v>
      </c>
      <c r="AQ84" s="24">
        <v>0</v>
      </c>
      <c r="AR84" s="24">
        <v>0</v>
      </c>
      <c r="AS84" s="24">
        <v>0</v>
      </c>
      <c r="AT84" s="24">
        <v>0</v>
      </c>
      <c r="AU84" s="24">
        <v>0</v>
      </c>
      <c r="AV84" s="24">
        <v>0</v>
      </c>
    </row>
    <row r="85" spans="1:48" x14ac:dyDescent="0.25">
      <c r="A85" s="1"/>
      <c r="B85" s="23" t="s">
        <v>11</v>
      </c>
      <c r="C85" s="21" t="s">
        <v>32</v>
      </c>
      <c r="D85" s="24">
        <v>0</v>
      </c>
      <c r="E85" s="24">
        <v>0</v>
      </c>
      <c r="F85" s="24">
        <v>0</v>
      </c>
      <c r="G85" s="24">
        <v>0</v>
      </c>
      <c r="H85" s="24">
        <v>0</v>
      </c>
      <c r="I85" s="24">
        <v>0</v>
      </c>
      <c r="J85" s="24">
        <v>0</v>
      </c>
      <c r="K85" s="24">
        <v>0</v>
      </c>
      <c r="L85" s="24">
        <v>1400</v>
      </c>
      <c r="M85" s="24">
        <v>1500</v>
      </c>
      <c r="N85" s="24">
        <v>1500</v>
      </c>
      <c r="O85" s="24">
        <v>1300</v>
      </c>
      <c r="P85" s="24">
        <v>1200</v>
      </c>
      <c r="Q85" s="24">
        <v>1200</v>
      </c>
      <c r="R85" s="24">
        <v>1300</v>
      </c>
      <c r="S85" s="24">
        <v>1200</v>
      </c>
      <c r="T85" s="24">
        <v>1200</v>
      </c>
      <c r="U85" s="24">
        <v>1100</v>
      </c>
      <c r="V85" s="24">
        <v>900</v>
      </c>
      <c r="W85" s="24">
        <v>1000</v>
      </c>
      <c r="X85" s="24">
        <v>1100</v>
      </c>
      <c r="Y85" s="24">
        <v>1200</v>
      </c>
      <c r="Z85" s="24">
        <v>1000</v>
      </c>
      <c r="AA85" s="24">
        <v>1000</v>
      </c>
      <c r="AB85" s="24">
        <v>900</v>
      </c>
      <c r="AC85" s="24">
        <v>800</v>
      </c>
      <c r="AD85" s="24">
        <v>0</v>
      </c>
      <c r="AE85" s="24">
        <v>0</v>
      </c>
      <c r="AF85" s="24">
        <v>0</v>
      </c>
      <c r="AG85" s="24">
        <v>0</v>
      </c>
      <c r="AH85" s="24">
        <v>0</v>
      </c>
      <c r="AI85" s="24">
        <v>0</v>
      </c>
      <c r="AJ85" s="24">
        <v>0</v>
      </c>
      <c r="AK85" s="24">
        <v>0</v>
      </c>
      <c r="AL85" s="24">
        <v>0</v>
      </c>
      <c r="AM85" s="24">
        <v>0</v>
      </c>
      <c r="AN85" s="24">
        <v>0</v>
      </c>
      <c r="AO85" s="24">
        <v>0</v>
      </c>
      <c r="AP85" s="24">
        <v>0</v>
      </c>
      <c r="AQ85" s="24">
        <v>0</v>
      </c>
      <c r="AR85" s="24">
        <v>0</v>
      </c>
      <c r="AS85" s="24">
        <v>0</v>
      </c>
      <c r="AT85" s="24">
        <v>0</v>
      </c>
      <c r="AU85" s="24">
        <v>0</v>
      </c>
      <c r="AV85" s="24">
        <v>0</v>
      </c>
    </row>
    <row r="86" spans="1:48" x14ac:dyDescent="0.25">
      <c r="A86" s="1"/>
      <c r="B86" s="23" t="s">
        <v>12</v>
      </c>
      <c r="C86" s="21" t="s">
        <v>265</v>
      </c>
      <c r="D86" s="24">
        <v>0</v>
      </c>
      <c r="E86" s="24">
        <v>0</v>
      </c>
      <c r="F86" s="24">
        <v>0</v>
      </c>
      <c r="G86" s="24">
        <v>0</v>
      </c>
      <c r="H86" s="24">
        <v>0</v>
      </c>
      <c r="I86" s="24">
        <v>0</v>
      </c>
      <c r="J86" s="24">
        <v>0</v>
      </c>
      <c r="K86" s="24">
        <v>0</v>
      </c>
      <c r="L86" s="24">
        <v>240</v>
      </c>
      <c r="M86" s="24">
        <v>225.33333333333334</v>
      </c>
      <c r="N86" s="24">
        <v>100</v>
      </c>
      <c r="O86" s="24">
        <v>230</v>
      </c>
      <c r="P86" s="24">
        <v>280</v>
      </c>
      <c r="Q86" s="24">
        <v>320</v>
      </c>
      <c r="R86" s="24">
        <v>105.38461538461539</v>
      </c>
      <c r="S86" s="24">
        <v>345</v>
      </c>
      <c r="T86" s="24">
        <v>255</v>
      </c>
      <c r="U86" s="24">
        <v>135.45454545454547</v>
      </c>
      <c r="V86" s="24">
        <v>310</v>
      </c>
      <c r="W86" s="24">
        <v>64</v>
      </c>
      <c r="X86" s="24">
        <v>170</v>
      </c>
      <c r="Y86" s="24">
        <v>191.66666666666666</v>
      </c>
      <c r="Z86" s="24">
        <v>285</v>
      </c>
      <c r="AA86" s="24">
        <v>150</v>
      </c>
      <c r="AB86" s="24">
        <v>170</v>
      </c>
      <c r="AC86" s="24">
        <v>190</v>
      </c>
      <c r="AD86" s="24">
        <v>0</v>
      </c>
      <c r="AE86" s="24">
        <v>0</v>
      </c>
      <c r="AF86" s="24">
        <v>0</v>
      </c>
      <c r="AG86" s="24">
        <v>0</v>
      </c>
      <c r="AH86" s="24">
        <v>0</v>
      </c>
      <c r="AI86" s="24">
        <v>0</v>
      </c>
      <c r="AJ86" s="24">
        <v>0</v>
      </c>
      <c r="AK86" s="24">
        <v>0</v>
      </c>
      <c r="AL86" s="24">
        <v>0</v>
      </c>
      <c r="AM86" s="24">
        <v>0</v>
      </c>
      <c r="AN86" s="24">
        <v>0</v>
      </c>
      <c r="AO86" s="24">
        <v>0</v>
      </c>
      <c r="AP86" s="24">
        <v>0</v>
      </c>
      <c r="AQ86" s="24">
        <v>0</v>
      </c>
      <c r="AR86" s="24">
        <v>0</v>
      </c>
      <c r="AS86" s="24">
        <v>0</v>
      </c>
      <c r="AT86" s="24">
        <v>0</v>
      </c>
      <c r="AU86" s="24">
        <v>0</v>
      </c>
      <c r="AV86" s="24">
        <v>0</v>
      </c>
    </row>
    <row r="87" spans="1:48" x14ac:dyDescent="0.25">
      <c r="A87" s="1"/>
      <c r="B87" s="23" t="s">
        <v>14</v>
      </c>
      <c r="C87" s="21" t="s">
        <v>266</v>
      </c>
      <c r="D87" s="24">
        <v>0</v>
      </c>
      <c r="E87" s="24">
        <v>0</v>
      </c>
      <c r="F87" s="24">
        <v>0</v>
      </c>
      <c r="G87" s="24">
        <v>0</v>
      </c>
      <c r="H87" s="24">
        <v>0</v>
      </c>
      <c r="I87" s="24">
        <v>0</v>
      </c>
      <c r="J87" s="24">
        <v>0</v>
      </c>
      <c r="K87" s="24">
        <v>0</v>
      </c>
      <c r="L87" s="24">
        <v>336000</v>
      </c>
      <c r="M87" s="24">
        <v>338000</v>
      </c>
      <c r="N87" s="24">
        <v>150000</v>
      </c>
      <c r="O87" s="24">
        <v>299000</v>
      </c>
      <c r="P87" s="24">
        <v>336000</v>
      </c>
      <c r="Q87" s="24">
        <v>384000</v>
      </c>
      <c r="R87" s="24">
        <v>137000</v>
      </c>
      <c r="S87" s="24">
        <v>414000</v>
      </c>
      <c r="T87" s="24">
        <v>306000</v>
      </c>
      <c r="U87" s="24">
        <v>149000</v>
      </c>
      <c r="V87" s="24">
        <v>279000</v>
      </c>
      <c r="W87" s="24">
        <v>64000</v>
      </c>
      <c r="X87" s="24">
        <v>187000</v>
      </c>
      <c r="Y87" s="24">
        <v>230000</v>
      </c>
      <c r="Z87" s="24">
        <v>285000</v>
      </c>
      <c r="AA87" s="24">
        <v>150000</v>
      </c>
      <c r="AB87" s="24">
        <v>153000</v>
      </c>
      <c r="AC87" s="24">
        <v>152000</v>
      </c>
      <c r="AD87" s="24">
        <v>0</v>
      </c>
      <c r="AE87" s="24">
        <v>0</v>
      </c>
      <c r="AF87" s="24">
        <v>0</v>
      </c>
      <c r="AG87" s="24">
        <v>0</v>
      </c>
      <c r="AH87" s="24">
        <v>0</v>
      </c>
      <c r="AI87" s="24">
        <v>0</v>
      </c>
      <c r="AJ87" s="24">
        <v>0</v>
      </c>
      <c r="AK87" s="24">
        <v>0</v>
      </c>
      <c r="AL87" s="24">
        <v>0</v>
      </c>
      <c r="AM87" s="24">
        <v>0</v>
      </c>
      <c r="AN87" s="24">
        <v>0</v>
      </c>
      <c r="AO87" s="24">
        <v>0</v>
      </c>
      <c r="AP87" s="24">
        <v>0</v>
      </c>
      <c r="AQ87" s="24">
        <v>0</v>
      </c>
      <c r="AR87" s="24">
        <v>0</v>
      </c>
      <c r="AS87" s="24">
        <v>0</v>
      </c>
      <c r="AT87" s="24">
        <v>0</v>
      </c>
      <c r="AU87" s="24">
        <v>0</v>
      </c>
      <c r="AV87" s="24">
        <v>0</v>
      </c>
    </row>
    <row r="88" spans="1:48" x14ac:dyDescent="0.25">
      <c r="A88" s="1"/>
      <c r="B88" s="23" t="s">
        <v>16</v>
      </c>
      <c r="C88" s="21" t="s">
        <v>213</v>
      </c>
      <c r="D88" s="26">
        <v>0</v>
      </c>
      <c r="E88" s="26">
        <v>0</v>
      </c>
      <c r="F88" s="26">
        <v>0</v>
      </c>
      <c r="G88" s="26">
        <v>0</v>
      </c>
      <c r="H88" s="26">
        <v>0</v>
      </c>
      <c r="I88" s="26">
        <v>0</v>
      </c>
      <c r="J88" s="26">
        <v>0</v>
      </c>
      <c r="K88" s="26">
        <v>0</v>
      </c>
      <c r="L88" s="26">
        <v>34.5</v>
      </c>
      <c r="M88" s="26">
        <v>41.8</v>
      </c>
      <c r="N88" s="26">
        <v>26</v>
      </c>
      <c r="O88" s="26">
        <v>35</v>
      </c>
      <c r="P88" s="26">
        <v>44</v>
      </c>
      <c r="Q88" s="26">
        <v>46</v>
      </c>
      <c r="R88" s="26">
        <v>32</v>
      </c>
      <c r="S88" s="26">
        <v>43</v>
      </c>
      <c r="T88" s="26">
        <v>51</v>
      </c>
      <c r="U88" s="26">
        <v>45</v>
      </c>
      <c r="V88" s="26">
        <v>51</v>
      </c>
      <c r="W88" s="26">
        <v>56</v>
      </c>
      <c r="X88" s="26">
        <v>56</v>
      </c>
      <c r="Y88" s="26">
        <v>64</v>
      </c>
      <c r="Z88" s="26">
        <v>64</v>
      </c>
      <c r="AA88" s="26">
        <v>48</v>
      </c>
      <c r="AB88" s="26">
        <v>62</v>
      </c>
      <c r="AC88" s="26">
        <v>59</v>
      </c>
      <c r="AD88" s="26">
        <v>0</v>
      </c>
      <c r="AE88" s="26">
        <v>0</v>
      </c>
      <c r="AF88" s="26">
        <v>0</v>
      </c>
      <c r="AG88" s="26">
        <v>0</v>
      </c>
      <c r="AH88" s="26">
        <v>0</v>
      </c>
      <c r="AI88" s="26">
        <v>0</v>
      </c>
      <c r="AJ88" s="26">
        <v>0</v>
      </c>
      <c r="AK88" s="26">
        <v>0</v>
      </c>
      <c r="AL88" s="26">
        <v>0</v>
      </c>
      <c r="AM88" s="26">
        <v>0</v>
      </c>
      <c r="AN88" s="26">
        <v>0</v>
      </c>
      <c r="AO88" s="26">
        <v>0</v>
      </c>
      <c r="AP88" s="26">
        <v>0</v>
      </c>
      <c r="AQ88" s="26">
        <v>0</v>
      </c>
      <c r="AR88" s="26">
        <v>0</v>
      </c>
      <c r="AS88" s="26">
        <v>0</v>
      </c>
      <c r="AT88" s="26">
        <v>0</v>
      </c>
      <c r="AU88" s="26">
        <v>0</v>
      </c>
      <c r="AV88" s="26">
        <v>0</v>
      </c>
    </row>
    <row r="89" spans="1:48" x14ac:dyDescent="0.25">
      <c r="A89" s="1"/>
      <c r="B89" s="1"/>
      <c r="C89" s="21"/>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1"/>
      <c r="AK89" s="1"/>
      <c r="AL89" s="1"/>
      <c r="AM89" s="1"/>
      <c r="AN89" s="1"/>
      <c r="AO89" s="1"/>
      <c r="AP89" s="1"/>
      <c r="AQ89" s="1"/>
      <c r="AR89" s="1"/>
      <c r="AS89" s="1"/>
      <c r="AT89" s="1"/>
      <c r="AU89" s="1"/>
      <c r="AV89" s="1"/>
    </row>
    <row r="90" spans="1:48" x14ac:dyDescent="0.25">
      <c r="A90" s="1"/>
      <c r="B90" s="22" t="s">
        <v>33</v>
      </c>
      <c r="C90" s="21"/>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row>
    <row r="91" spans="1:48" x14ac:dyDescent="0.25">
      <c r="A91" s="1"/>
      <c r="B91" s="23" t="s">
        <v>9</v>
      </c>
      <c r="C91" s="21" t="s">
        <v>32</v>
      </c>
      <c r="D91" s="24">
        <v>0</v>
      </c>
      <c r="E91" s="24">
        <v>0</v>
      </c>
      <c r="F91" s="24">
        <v>0</v>
      </c>
      <c r="G91" s="24">
        <v>0</v>
      </c>
      <c r="H91" s="24">
        <v>0</v>
      </c>
      <c r="I91" s="24">
        <v>0</v>
      </c>
      <c r="J91" s="24">
        <v>0</v>
      </c>
      <c r="K91" s="24">
        <v>0</v>
      </c>
      <c r="L91" s="24">
        <v>2500</v>
      </c>
      <c r="M91" s="24">
        <v>2600</v>
      </c>
      <c r="N91" s="24">
        <v>2900</v>
      </c>
      <c r="O91" s="24">
        <v>3200</v>
      </c>
      <c r="P91" s="24">
        <v>2700</v>
      </c>
      <c r="Q91" s="24">
        <v>2600</v>
      </c>
      <c r="R91" s="24">
        <v>2500</v>
      </c>
      <c r="S91" s="24">
        <v>2400</v>
      </c>
      <c r="T91" s="24">
        <v>2100</v>
      </c>
      <c r="U91" s="24">
        <v>2200</v>
      </c>
      <c r="V91" s="24">
        <v>1500</v>
      </c>
      <c r="W91" s="24">
        <v>1500</v>
      </c>
      <c r="X91" s="24">
        <v>1400</v>
      </c>
      <c r="Y91" s="24">
        <v>1400</v>
      </c>
      <c r="Z91" s="24">
        <v>2100</v>
      </c>
      <c r="AA91" s="24">
        <v>1700</v>
      </c>
      <c r="AB91" s="24">
        <v>1700</v>
      </c>
      <c r="AC91" s="24">
        <v>1600</v>
      </c>
      <c r="AD91" s="24">
        <v>0</v>
      </c>
      <c r="AE91" s="24">
        <v>0</v>
      </c>
      <c r="AF91" s="24">
        <v>0</v>
      </c>
      <c r="AG91" s="24">
        <v>0</v>
      </c>
      <c r="AH91" s="24">
        <v>0</v>
      </c>
      <c r="AI91" s="24">
        <v>0</v>
      </c>
      <c r="AJ91" s="24">
        <v>0</v>
      </c>
      <c r="AK91" s="24">
        <v>0</v>
      </c>
      <c r="AL91" s="24">
        <v>0</v>
      </c>
      <c r="AM91" s="24">
        <v>0</v>
      </c>
      <c r="AN91" s="24">
        <v>0</v>
      </c>
      <c r="AO91" s="24">
        <v>0</v>
      </c>
      <c r="AP91" s="24">
        <v>0</v>
      </c>
      <c r="AQ91" s="24">
        <v>0</v>
      </c>
      <c r="AR91" s="24">
        <v>0</v>
      </c>
      <c r="AS91" s="24">
        <v>0</v>
      </c>
      <c r="AT91" s="24">
        <v>0</v>
      </c>
      <c r="AU91" s="24">
        <v>0</v>
      </c>
      <c r="AV91" s="24">
        <v>0</v>
      </c>
    </row>
    <row r="92" spans="1:48" x14ac:dyDescent="0.25">
      <c r="A92" s="1"/>
      <c r="B92" s="23" t="s">
        <v>11</v>
      </c>
      <c r="C92" s="21" t="s">
        <v>32</v>
      </c>
      <c r="D92" s="24">
        <v>0</v>
      </c>
      <c r="E92" s="24">
        <v>0</v>
      </c>
      <c r="F92" s="24">
        <v>0</v>
      </c>
      <c r="G92" s="24">
        <v>0</v>
      </c>
      <c r="H92" s="24">
        <v>0</v>
      </c>
      <c r="I92" s="24">
        <v>0</v>
      </c>
      <c r="J92" s="24">
        <v>0</v>
      </c>
      <c r="K92" s="24">
        <v>0</v>
      </c>
      <c r="L92" s="24">
        <v>2200</v>
      </c>
      <c r="M92" s="24">
        <v>2400</v>
      </c>
      <c r="N92" s="24">
        <v>2700</v>
      </c>
      <c r="O92" s="24">
        <v>3000</v>
      </c>
      <c r="P92" s="24">
        <v>2500</v>
      </c>
      <c r="Q92" s="24">
        <v>2300</v>
      </c>
      <c r="R92" s="24">
        <v>2000</v>
      </c>
      <c r="S92" s="24">
        <v>2000</v>
      </c>
      <c r="T92" s="24">
        <v>2000</v>
      </c>
      <c r="U92" s="24">
        <v>1900</v>
      </c>
      <c r="V92" s="24">
        <v>1400</v>
      </c>
      <c r="W92" s="24">
        <v>1400</v>
      </c>
      <c r="X92" s="24">
        <v>1300</v>
      </c>
      <c r="Y92" s="24">
        <v>1200</v>
      </c>
      <c r="Z92" s="24">
        <v>1800</v>
      </c>
      <c r="AA92" s="24">
        <v>1600</v>
      </c>
      <c r="AB92" s="24">
        <v>1600</v>
      </c>
      <c r="AC92" s="24">
        <v>1500</v>
      </c>
      <c r="AD92" s="24">
        <v>0</v>
      </c>
      <c r="AE92" s="24">
        <v>0</v>
      </c>
      <c r="AF92" s="24">
        <v>0</v>
      </c>
      <c r="AG92" s="24">
        <v>0</v>
      </c>
      <c r="AH92" s="24">
        <v>0</v>
      </c>
      <c r="AI92" s="24">
        <v>0</v>
      </c>
      <c r="AJ92" s="24">
        <v>0</v>
      </c>
      <c r="AK92" s="24">
        <v>0</v>
      </c>
      <c r="AL92" s="24">
        <v>0</v>
      </c>
      <c r="AM92" s="24">
        <v>0</v>
      </c>
      <c r="AN92" s="24">
        <v>0</v>
      </c>
      <c r="AO92" s="24">
        <v>0</v>
      </c>
      <c r="AP92" s="24">
        <v>0</v>
      </c>
      <c r="AQ92" s="24">
        <v>0</v>
      </c>
      <c r="AR92" s="24">
        <v>0</v>
      </c>
      <c r="AS92" s="24">
        <v>0</v>
      </c>
      <c r="AT92" s="24">
        <v>0</v>
      </c>
      <c r="AU92" s="24">
        <v>0</v>
      </c>
      <c r="AV92" s="24">
        <v>0</v>
      </c>
    </row>
    <row r="93" spans="1:48" x14ac:dyDescent="0.25">
      <c r="A93" s="1"/>
      <c r="B93" s="23" t="s">
        <v>12</v>
      </c>
      <c r="C93" s="21" t="s">
        <v>265</v>
      </c>
      <c r="D93" s="24">
        <v>0</v>
      </c>
      <c r="E93" s="24">
        <v>0</v>
      </c>
      <c r="F93" s="24">
        <v>0</v>
      </c>
      <c r="G93" s="24">
        <v>0</v>
      </c>
      <c r="H93" s="24">
        <v>0</v>
      </c>
      <c r="I93" s="24">
        <v>0</v>
      </c>
      <c r="J93" s="24">
        <v>0</v>
      </c>
      <c r="K93" s="24">
        <v>0</v>
      </c>
      <c r="L93" s="24">
        <v>145</v>
      </c>
      <c r="M93" s="24">
        <v>115</v>
      </c>
      <c r="N93" s="24">
        <v>150</v>
      </c>
      <c r="O93" s="24">
        <v>170</v>
      </c>
      <c r="P93" s="24">
        <v>185.2</v>
      </c>
      <c r="Q93" s="24">
        <v>150</v>
      </c>
      <c r="R93" s="24">
        <v>175</v>
      </c>
      <c r="S93" s="24">
        <v>80</v>
      </c>
      <c r="T93" s="24">
        <v>185</v>
      </c>
      <c r="U93" s="24">
        <v>220</v>
      </c>
      <c r="V93" s="24">
        <v>240</v>
      </c>
      <c r="W93" s="24">
        <v>200</v>
      </c>
      <c r="X93" s="24">
        <v>260</v>
      </c>
      <c r="Y93" s="24">
        <v>265</v>
      </c>
      <c r="Z93" s="24">
        <v>235</v>
      </c>
      <c r="AA93" s="24">
        <v>210</v>
      </c>
      <c r="AB93" s="24">
        <v>200</v>
      </c>
      <c r="AC93" s="24">
        <v>225.33333333333334</v>
      </c>
      <c r="AD93" s="24">
        <v>0</v>
      </c>
      <c r="AE93" s="24">
        <v>0</v>
      </c>
      <c r="AF93" s="24">
        <v>0</v>
      </c>
      <c r="AG93" s="24">
        <v>0</v>
      </c>
      <c r="AH93" s="24">
        <v>0</v>
      </c>
      <c r="AI93" s="24">
        <v>0</v>
      </c>
      <c r="AJ93" s="24">
        <v>0</v>
      </c>
      <c r="AK93" s="24">
        <v>0</v>
      </c>
      <c r="AL93" s="24">
        <v>0</v>
      </c>
      <c r="AM93" s="24">
        <v>0</v>
      </c>
      <c r="AN93" s="24">
        <v>0</v>
      </c>
      <c r="AO93" s="24">
        <v>0</v>
      </c>
      <c r="AP93" s="24">
        <v>0</v>
      </c>
      <c r="AQ93" s="24">
        <v>0</v>
      </c>
      <c r="AR93" s="24">
        <v>0</v>
      </c>
      <c r="AS93" s="24">
        <v>0</v>
      </c>
      <c r="AT93" s="24">
        <v>0</v>
      </c>
      <c r="AU93" s="24">
        <v>0</v>
      </c>
      <c r="AV93" s="24">
        <v>0</v>
      </c>
    </row>
    <row r="94" spans="1:48" x14ac:dyDescent="0.25">
      <c r="A94" s="1"/>
      <c r="B94" s="23" t="s">
        <v>14</v>
      </c>
      <c r="C94" s="21" t="s">
        <v>266</v>
      </c>
      <c r="D94" s="24">
        <v>0</v>
      </c>
      <c r="E94" s="24">
        <v>0</v>
      </c>
      <c r="F94" s="24">
        <v>0</v>
      </c>
      <c r="G94" s="24">
        <v>0</v>
      </c>
      <c r="H94" s="24">
        <v>0</v>
      </c>
      <c r="I94" s="24">
        <v>0</v>
      </c>
      <c r="J94" s="24">
        <v>0</v>
      </c>
      <c r="K94" s="24">
        <v>0</v>
      </c>
      <c r="L94" s="24">
        <v>319000</v>
      </c>
      <c r="M94" s="24">
        <v>276000</v>
      </c>
      <c r="N94" s="24">
        <v>405000</v>
      </c>
      <c r="O94" s="24">
        <v>510000</v>
      </c>
      <c r="P94" s="24">
        <v>463000</v>
      </c>
      <c r="Q94" s="24">
        <v>345000</v>
      </c>
      <c r="R94" s="24">
        <v>350000</v>
      </c>
      <c r="S94" s="24">
        <v>160000</v>
      </c>
      <c r="T94" s="24">
        <v>370000</v>
      </c>
      <c r="U94" s="24">
        <v>418000</v>
      </c>
      <c r="V94" s="24">
        <v>336000</v>
      </c>
      <c r="W94" s="24">
        <v>280000</v>
      </c>
      <c r="X94" s="24">
        <v>338000</v>
      </c>
      <c r="Y94" s="24">
        <v>318000</v>
      </c>
      <c r="Z94" s="24">
        <v>423000</v>
      </c>
      <c r="AA94" s="24">
        <v>336000</v>
      </c>
      <c r="AB94" s="24">
        <v>320000</v>
      </c>
      <c r="AC94" s="24">
        <v>338000</v>
      </c>
      <c r="AD94" s="24">
        <v>0</v>
      </c>
      <c r="AE94" s="24">
        <v>0</v>
      </c>
      <c r="AF94" s="24">
        <v>0</v>
      </c>
      <c r="AG94" s="24">
        <v>0</v>
      </c>
      <c r="AH94" s="24">
        <v>0</v>
      </c>
      <c r="AI94" s="24">
        <v>0</v>
      </c>
      <c r="AJ94" s="24">
        <v>0</v>
      </c>
      <c r="AK94" s="24">
        <v>0</v>
      </c>
      <c r="AL94" s="24">
        <v>0</v>
      </c>
      <c r="AM94" s="24">
        <v>0</v>
      </c>
      <c r="AN94" s="24">
        <v>0</v>
      </c>
      <c r="AO94" s="24">
        <v>0</v>
      </c>
      <c r="AP94" s="24">
        <v>0</v>
      </c>
      <c r="AQ94" s="24">
        <v>0</v>
      </c>
      <c r="AR94" s="24">
        <v>0</v>
      </c>
      <c r="AS94" s="24">
        <v>0</v>
      </c>
      <c r="AT94" s="24">
        <v>0</v>
      </c>
      <c r="AU94" s="24">
        <v>0</v>
      </c>
      <c r="AV94" s="24">
        <v>0</v>
      </c>
    </row>
    <row r="95" spans="1:48" x14ac:dyDescent="0.25">
      <c r="A95" s="1"/>
      <c r="B95" s="23" t="s">
        <v>16</v>
      </c>
      <c r="C95" s="21" t="s">
        <v>213</v>
      </c>
      <c r="D95" s="26">
        <v>0</v>
      </c>
      <c r="E95" s="26">
        <v>0</v>
      </c>
      <c r="F95" s="26">
        <v>0</v>
      </c>
      <c r="G95" s="26">
        <v>0</v>
      </c>
      <c r="H95" s="26">
        <v>0</v>
      </c>
      <c r="I95" s="26">
        <v>0</v>
      </c>
      <c r="J95" s="26">
        <v>0</v>
      </c>
      <c r="K95" s="26">
        <v>0</v>
      </c>
      <c r="L95" s="26">
        <v>6.5</v>
      </c>
      <c r="M95" s="26">
        <v>7.5</v>
      </c>
      <c r="N95" s="26">
        <v>4.2</v>
      </c>
      <c r="O95" s="26">
        <v>4.9000000000000004</v>
      </c>
      <c r="P95" s="26">
        <v>5.7</v>
      </c>
      <c r="Q95" s="26">
        <v>6.6</v>
      </c>
      <c r="R95" s="26">
        <v>5</v>
      </c>
      <c r="S95" s="26">
        <v>9</v>
      </c>
      <c r="T95" s="26">
        <v>9.3000000000000007</v>
      </c>
      <c r="U95" s="26">
        <v>10.5</v>
      </c>
      <c r="V95" s="26">
        <v>7.8</v>
      </c>
      <c r="W95" s="26">
        <v>7.6</v>
      </c>
      <c r="X95" s="26">
        <v>8.1999999999999993</v>
      </c>
      <c r="Y95" s="26">
        <v>11.5</v>
      </c>
      <c r="Z95" s="26">
        <v>15.9</v>
      </c>
      <c r="AA95" s="26">
        <v>12</v>
      </c>
      <c r="AB95" s="26">
        <v>13</v>
      </c>
      <c r="AC95" s="26">
        <v>14.8</v>
      </c>
      <c r="AD95" s="26">
        <v>0</v>
      </c>
      <c r="AE95" s="26">
        <v>0</v>
      </c>
      <c r="AF95" s="26">
        <v>0</v>
      </c>
      <c r="AG95" s="26">
        <v>0</v>
      </c>
      <c r="AH95" s="26">
        <v>0</v>
      </c>
      <c r="AI95" s="26">
        <v>0</v>
      </c>
      <c r="AJ95" s="26">
        <v>0</v>
      </c>
      <c r="AK95" s="26">
        <v>0</v>
      </c>
      <c r="AL95" s="26">
        <v>0</v>
      </c>
      <c r="AM95" s="26">
        <v>0</v>
      </c>
      <c r="AN95" s="26">
        <v>0</v>
      </c>
      <c r="AO95" s="26">
        <v>0</v>
      </c>
      <c r="AP95" s="26">
        <v>0</v>
      </c>
      <c r="AQ95" s="26">
        <v>0</v>
      </c>
      <c r="AR95" s="26">
        <v>0</v>
      </c>
      <c r="AS95" s="26">
        <v>0</v>
      </c>
      <c r="AT95" s="26">
        <v>0</v>
      </c>
      <c r="AU95" s="26">
        <v>0</v>
      </c>
      <c r="AV95" s="26">
        <v>0</v>
      </c>
    </row>
    <row r="96" spans="1:48" ht="15.75" thickBot="1" x14ac:dyDescent="0.3">
      <c r="A96" s="1"/>
      <c r="B96" s="27"/>
      <c r="C96" s="29"/>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row>
    <row r="97" spans="1:48" x14ac:dyDescent="0.25">
      <c r="A97" s="1"/>
      <c r="B97" s="1"/>
      <c r="C97" s="2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row>
    <row r="98" spans="1:48" x14ac:dyDescent="0.25">
      <c r="A98" s="1"/>
      <c r="B98" s="1"/>
      <c r="C98" s="2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row>
    <row r="99" spans="1:48" x14ac:dyDescent="0.25">
      <c r="A99" s="1"/>
      <c r="B99" s="15" t="str">
        <f>+TOC!A90&amp;" Fruit and Treenut Production and Prices"</f>
        <v>Arkansas Fruit and Treenut Production and Prices</v>
      </c>
      <c r="C99" s="16"/>
      <c r="D99" s="15">
        <v>1990</v>
      </c>
      <c r="E99" s="15">
        <v>1991</v>
      </c>
      <c r="F99" s="15">
        <v>1992</v>
      </c>
      <c r="G99" s="15">
        <v>1993</v>
      </c>
      <c r="H99" s="15">
        <v>1994</v>
      </c>
      <c r="I99" s="15">
        <v>1995</v>
      </c>
      <c r="J99" s="15">
        <v>1996</v>
      </c>
      <c r="K99" s="15">
        <v>1997</v>
      </c>
      <c r="L99" s="15">
        <v>1998</v>
      </c>
      <c r="M99" s="15">
        <v>1999</v>
      </c>
      <c r="N99" s="15">
        <v>2000</v>
      </c>
      <c r="O99" s="15">
        <v>2001</v>
      </c>
      <c r="P99" s="15">
        <v>2002</v>
      </c>
      <c r="Q99" s="15">
        <v>2003</v>
      </c>
      <c r="R99" s="15">
        <v>2004</v>
      </c>
      <c r="S99" s="15">
        <v>2005</v>
      </c>
      <c r="T99" s="15">
        <v>2006</v>
      </c>
      <c r="U99" s="15">
        <v>2007</v>
      </c>
      <c r="V99" s="15">
        <v>2008</v>
      </c>
      <c r="W99" s="15">
        <v>2009</v>
      </c>
      <c r="X99" s="15">
        <v>2010</v>
      </c>
      <c r="Y99" s="15">
        <v>2011</v>
      </c>
      <c r="Z99" s="15">
        <v>2012</v>
      </c>
      <c r="AA99" s="15">
        <v>2013</v>
      </c>
      <c r="AB99" s="15">
        <v>2014</v>
      </c>
      <c r="AC99" s="15">
        <v>2015</v>
      </c>
      <c r="AD99" s="15">
        <v>2016</v>
      </c>
      <c r="AE99" s="15">
        <v>2017</v>
      </c>
      <c r="AF99" s="15">
        <v>2018</v>
      </c>
      <c r="AG99" s="15">
        <v>2019</v>
      </c>
      <c r="AH99" s="15">
        <v>2020</v>
      </c>
      <c r="AI99" s="15">
        <v>2021</v>
      </c>
      <c r="AJ99" s="15">
        <v>2022</v>
      </c>
      <c r="AK99" s="15">
        <v>2023</v>
      </c>
      <c r="AL99" s="15">
        <v>2024</v>
      </c>
      <c r="AM99" s="15">
        <v>2025</v>
      </c>
      <c r="AN99" s="15">
        <v>2026</v>
      </c>
      <c r="AO99" s="15">
        <v>2027</v>
      </c>
      <c r="AP99" s="15">
        <v>2028</v>
      </c>
      <c r="AQ99" s="15">
        <v>2029</v>
      </c>
      <c r="AR99" s="15">
        <v>2030</v>
      </c>
      <c r="AS99" s="15">
        <v>2031</v>
      </c>
      <c r="AT99" s="15">
        <v>2032</v>
      </c>
      <c r="AU99" s="15">
        <v>2033</v>
      </c>
      <c r="AV99" s="15">
        <v>2034</v>
      </c>
    </row>
    <row r="100" spans="1:48" ht="15.75" thickBot="1" x14ac:dyDescent="0.3">
      <c r="A100" s="1"/>
      <c r="B100" s="19"/>
      <c r="C100" s="20" t="s">
        <v>7</v>
      </c>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row>
    <row r="101" spans="1:48" x14ac:dyDescent="0.25">
      <c r="A101" s="1"/>
      <c r="B101" s="1"/>
      <c r="C101" s="2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row>
    <row r="102" spans="1:48" x14ac:dyDescent="0.25">
      <c r="A102" s="1"/>
      <c r="B102" s="22" t="s">
        <v>268</v>
      </c>
      <c r="C102" s="21"/>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row>
    <row r="103" spans="1:48" x14ac:dyDescent="0.25">
      <c r="A103" s="1"/>
      <c r="B103" s="23" t="s">
        <v>269</v>
      </c>
      <c r="C103" s="21" t="s">
        <v>32</v>
      </c>
      <c r="D103" s="24">
        <v>0</v>
      </c>
      <c r="E103" s="24">
        <v>0</v>
      </c>
      <c r="F103" s="24">
        <v>0</v>
      </c>
      <c r="G103" s="24">
        <v>0</v>
      </c>
      <c r="H103" s="24">
        <v>0</v>
      </c>
      <c r="I103" s="24">
        <v>0</v>
      </c>
      <c r="J103" s="24">
        <v>0</v>
      </c>
      <c r="K103" s="24">
        <v>0</v>
      </c>
      <c r="L103" s="24">
        <v>0</v>
      </c>
      <c r="M103" s="24">
        <v>0</v>
      </c>
      <c r="N103" s="24">
        <v>0</v>
      </c>
      <c r="O103" s="24">
        <v>0</v>
      </c>
      <c r="P103" s="24">
        <v>0</v>
      </c>
      <c r="Q103" s="24">
        <v>0</v>
      </c>
      <c r="R103" s="24">
        <v>0</v>
      </c>
      <c r="S103" s="24">
        <v>0</v>
      </c>
      <c r="T103" s="24">
        <v>0</v>
      </c>
      <c r="U103" s="24">
        <v>270</v>
      </c>
      <c r="V103" s="24">
        <v>300</v>
      </c>
      <c r="W103" s="24">
        <v>300</v>
      </c>
      <c r="X103" s="24">
        <v>300</v>
      </c>
      <c r="Y103" s="24">
        <v>250</v>
      </c>
      <c r="Z103" s="24">
        <v>250</v>
      </c>
      <c r="AA103" s="24">
        <v>230</v>
      </c>
      <c r="AB103" s="24">
        <v>230</v>
      </c>
      <c r="AC103" s="24">
        <v>280</v>
      </c>
      <c r="AD103" s="24">
        <v>0</v>
      </c>
      <c r="AE103" s="24">
        <v>0</v>
      </c>
      <c r="AF103" s="24">
        <v>0</v>
      </c>
      <c r="AG103" s="24">
        <v>0</v>
      </c>
      <c r="AH103" s="24">
        <v>0</v>
      </c>
      <c r="AI103" s="24">
        <v>0</v>
      </c>
      <c r="AJ103" s="24">
        <v>0</v>
      </c>
      <c r="AK103" s="24">
        <v>0</v>
      </c>
      <c r="AL103" s="24">
        <v>0</v>
      </c>
      <c r="AM103" s="24">
        <v>0</v>
      </c>
      <c r="AN103" s="24">
        <v>0</v>
      </c>
      <c r="AO103" s="24">
        <v>0</v>
      </c>
      <c r="AP103" s="24">
        <v>0</v>
      </c>
      <c r="AQ103" s="24">
        <v>0</v>
      </c>
      <c r="AR103" s="24">
        <v>0</v>
      </c>
      <c r="AS103" s="24">
        <v>0</v>
      </c>
      <c r="AT103" s="24">
        <v>0</v>
      </c>
      <c r="AU103" s="24">
        <v>0</v>
      </c>
      <c r="AV103" s="24">
        <v>0</v>
      </c>
    </row>
    <row r="104" spans="1:48" x14ac:dyDescent="0.25">
      <c r="A104" s="1"/>
      <c r="B104" s="23" t="s">
        <v>14</v>
      </c>
      <c r="C104" s="21" t="s">
        <v>270</v>
      </c>
      <c r="D104" s="24">
        <v>0</v>
      </c>
      <c r="E104" s="24">
        <v>0</v>
      </c>
      <c r="F104" s="24">
        <v>0</v>
      </c>
      <c r="G104" s="24">
        <v>0</v>
      </c>
      <c r="H104" s="24">
        <v>0</v>
      </c>
      <c r="I104" s="24">
        <v>0</v>
      </c>
      <c r="J104" s="24">
        <v>0</v>
      </c>
      <c r="K104" s="24">
        <v>0</v>
      </c>
      <c r="L104" s="24">
        <v>0</v>
      </c>
      <c r="M104" s="24">
        <v>0</v>
      </c>
      <c r="N104" s="24">
        <v>0</v>
      </c>
      <c r="O104" s="24">
        <v>0</v>
      </c>
      <c r="P104" s="24">
        <v>0</v>
      </c>
      <c r="Q104" s="24">
        <v>0</v>
      </c>
      <c r="R104" s="24">
        <v>0</v>
      </c>
      <c r="S104" s="24">
        <v>0</v>
      </c>
      <c r="T104" s="24">
        <v>0</v>
      </c>
      <c r="U104" s="24">
        <v>7.0000000000000007E-2</v>
      </c>
      <c r="V104" s="24">
        <v>0.8</v>
      </c>
      <c r="W104" s="24">
        <v>0.5</v>
      </c>
      <c r="X104" s="24">
        <v>0.74</v>
      </c>
      <c r="Y104" s="24">
        <v>0.5</v>
      </c>
      <c r="Z104" s="24">
        <v>0.5</v>
      </c>
      <c r="AA104" s="24">
        <v>0.4</v>
      </c>
      <c r="AB104" s="24">
        <v>0.62</v>
      </c>
      <c r="AC104" s="24">
        <v>0.52</v>
      </c>
      <c r="AD104" s="24">
        <v>0</v>
      </c>
      <c r="AE104" s="24">
        <v>0</v>
      </c>
      <c r="AF104" s="24">
        <v>0</v>
      </c>
      <c r="AG104" s="24">
        <v>0</v>
      </c>
      <c r="AH104" s="24">
        <v>0</v>
      </c>
      <c r="AI104" s="24">
        <v>0</v>
      </c>
      <c r="AJ104" s="24">
        <v>0</v>
      </c>
      <c r="AK104" s="24">
        <v>0</v>
      </c>
      <c r="AL104" s="24">
        <v>0</v>
      </c>
      <c r="AM104" s="24">
        <v>0</v>
      </c>
      <c r="AN104" s="24">
        <v>0</v>
      </c>
      <c r="AO104" s="24">
        <v>0</v>
      </c>
      <c r="AP104" s="24">
        <v>0</v>
      </c>
      <c r="AQ104" s="24">
        <v>0</v>
      </c>
      <c r="AR104" s="24">
        <v>0</v>
      </c>
      <c r="AS104" s="24">
        <v>0</v>
      </c>
      <c r="AT104" s="24">
        <v>0</v>
      </c>
      <c r="AU104" s="24">
        <v>0</v>
      </c>
      <c r="AV104" s="24">
        <v>0</v>
      </c>
    </row>
    <row r="105" spans="1:48" x14ac:dyDescent="0.25">
      <c r="A105" s="1"/>
      <c r="B105" s="1"/>
      <c r="C105" s="21"/>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row>
    <row r="106" spans="1:48" x14ac:dyDescent="0.25">
      <c r="A106" s="1"/>
      <c r="B106" s="22" t="s">
        <v>36</v>
      </c>
      <c r="C106" s="21"/>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row>
    <row r="107" spans="1:48" x14ac:dyDescent="0.25">
      <c r="A107" s="1"/>
      <c r="B107" s="23" t="s">
        <v>34</v>
      </c>
      <c r="C107" s="21" t="s">
        <v>32</v>
      </c>
      <c r="D107" s="28">
        <v>0</v>
      </c>
      <c r="E107" s="28">
        <v>0</v>
      </c>
      <c r="F107" s="28">
        <v>0</v>
      </c>
      <c r="G107" s="28">
        <v>0</v>
      </c>
      <c r="H107" s="28">
        <v>0</v>
      </c>
      <c r="I107" s="28">
        <v>0</v>
      </c>
      <c r="J107" s="28">
        <v>0</v>
      </c>
      <c r="K107" s="28">
        <v>0</v>
      </c>
      <c r="L107" s="28">
        <v>0</v>
      </c>
      <c r="M107" s="28">
        <v>0</v>
      </c>
      <c r="N107" s="28">
        <v>0</v>
      </c>
      <c r="O107" s="28">
        <v>0</v>
      </c>
      <c r="P107" s="28">
        <v>0</v>
      </c>
      <c r="Q107" s="28">
        <v>0</v>
      </c>
      <c r="R107" s="28">
        <v>0</v>
      </c>
      <c r="S107" s="28">
        <v>0</v>
      </c>
      <c r="T107" s="28">
        <v>0</v>
      </c>
      <c r="U107" s="28">
        <v>750</v>
      </c>
      <c r="V107" s="28">
        <v>750</v>
      </c>
      <c r="W107" s="28">
        <v>740</v>
      </c>
      <c r="X107" s="28">
        <v>730</v>
      </c>
      <c r="Y107" s="28">
        <v>730</v>
      </c>
      <c r="Z107" s="28">
        <v>720</v>
      </c>
      <c r="AA107" s="28">
        <v>720</v>
      </c>
      <c r="AB107" s="28">
        <v>700</v>
      </c>
      <c r="AC107" s="28">
        <v>700</v>
      </c>
      <c r="AD107" s="28">
        <v>0</v>
      </c>
      <c r="AE107" s="28">
        <v>0</v>
      </c>
      <c r="AF107" s="28">
        <v>0</v>
      </c>
      <c r="AG107" s="28">
        <v>0</v>
      </c>
      <c r="AH107" s="28">
        <v>0</v>
      </c>
      <c r="AI107" s="28">
        <v>0</v>
      </c>
      <c r="AJ107" s="28">
        <v>0</v>
      </c>
      <c r="AK107" s="28">
        <v>0</v>
      </c>
      <c r="AL107" s="28">
        <v>0</v>
      </c>
      <c r="AM107" s="28">
        <v>0</v>
      </c>
      <c r="AN107" s="28">
        <v>0</v>
      </c>
      <c r="AO107" s="28">
        <v>0</v>
      </c>
      <c r="AP107" s="28">
        <v>0</v>
      </c>
      <c r="AQ107" s="28">
        <v>0</v>
      </c>
      <c r="AR107" s="28">
        <v>0</v>
      </c>
      <c r="AS107" s="28">
        <v>0</v>
      </c>
      <c r="AT107" s="28">
        <v>0</v>
      </c>
      <c r="AU107" s="28">
        <v>0</v>
      </c>
      <c r="AV107" s="28">
        <v>0</v>
      </c>
    </row>
    <row r="108" spans="1:48" x14ac:dyDescent="0.25">
      <c r="A108" s="1"/>
      <c r="B108" s="23" t="s">
        <v>12</v>
      </c>
      <c r="C108" s="21" t="s">
        <v>23</v>
      </c>
      <c r="D108" s="24">
        <v>0</v>
      </c>
      <c r="E108" s="24">
        <v>0</v>
      </c>
      <c r="F108" s="24">
        <v>0</v>
      </c>
      <c r="G108" s="24">
        <v>0</v>
      </c>
      <c r="H108" s="24">
        <v>0</v>
      </c>
      <c r="I108" s="24">
        <v>0</v>
      </c>
      <c r="J108" s="24">
        <v>0</v>
      </c>
      <c r="K108" s="24">
        <v>0</v>
      </c>
      <c r="L108" s="24">
        <v>0</v>
      </c>
      <c r="M108" s="24">
        <v>0</v>
      </c>
      <c r="N108" s="24">
        <v>0</v>
      </c>
      <c r="O108" s="24">
        <v>0</v>
      </c>
      <c r="P108" s="24">
        <v>0</v>
      </c>
      <c r="Q108" s="24">
        <v>0</v>
      </c>
      <c r="R108" s="24">
        <v>0</v>
      </c>
      <c r="S108" s="24">
        <v>0</v>
      </c>
      <c r="T108" s="24">
        <v>0</v>
      </c>
      <c r="U108" s="24">
        <v>0.66666666666666663</v>
      </c>
      <c r="V108" s="24">
        <v>2.4</v>
      </c>
      <c r="W108" s="24">
        <v>3.1756756756756759</v>
      </c>
      <c r="X108" s="24">
        <v>3.493150684931507</v>
      </c>
      <c r="Y108" s="24">
        <v>1.9863013698630136</v>
      </c>
      <c r="Z108" s="24">
        <v>2.125</v>
      </c>
      <c r="AA108" s="24">
        <v>2.4861111111111112</v>
      </c>
      <c r="AB108" s="24">
        <v>2.1285714285714286</v>
      </c>
      <c r="AC108" s="24">
        <v>2.1428571428571428</v>
      </c>
      <c r="AD108" s="24">
        <v>0</v>
      </c>
      <c r="AE108" s="24">
        <v>0</v>
      </c>
      <c r="AF108" s="24">
        <v>0</v>
      </c>
      <c r="AG108" s="24">
        <v>0</v>
      </c>
      <c r="AH108" s="24">
        <v>0</v>
      </c>
      <c r="AI108" s="24">
        <v>0</v>
      </c>
      <c r="AJ108" s="24">
        <v>0</v>
      </c>
      <c r="AK108" s="24">
        <v>0</v>
      </c>
      <c r="AL108" s="24">
        <v>0</v>
      </c>
      <c r="AM108" s="24">
        <v>0</v>
      </c>
      <c r="AN108" s="24">
        <v>0</v>
      </c>
      <c r="AO108" s="24">
        <v>0</v>
      </c>
      <c r="AP108" s="24">
        <v>0</v>
      </c>
      <c r="AQ108" s="24">
        <v>0</v>
      </c>
      <c r="AR108" s="24">
        <v>0</v>
      </c>
      <c r="AS108" s="24">
        <v>0</v>
      </c>
      <c r="AT108" s="24">
        <v>0</v>
      </c>
      <c r="AU108" s="24">
        <v>0</v>
      </c>
      <c r="AV108" s="24">
        <v>0</v>
      </c>
    </row>
    <row r="109" spans="1:48" x14ac:dyDescent="0.25">
      <c r="A109" s="1"/>
      <c r="B109" s="23" t="s">
        <v>14</v>
      </c>
      <c r="C109" s="21" t="s">
        <v>37</v>
      </c>
      <c r="D109" s="26">
        <v>0</v>
      </c>
      <c r="E109" s="26">
        <v>0</v>
      </c>
      <c r="F109" s="26">
        <v>0</v>
      </c>
      <c r="G109" s="26">
        <v>0</v>
      </c>
      <c r="H109" s="26">
        <v>0</v>
      </c>
      <c r="I109" s="26">
        <v>0</v>
      </c>
      <c r="J109" s="26">
        <v>0</v>
      </c>
      <c r="K109" s="26">
        <v>0</v>
      </c>
      <c r="L109" s="26">
        <v>0</v>
      </c>
      <c r="M109" s="26">
        <v>0</v>
      </c>
      <c r="N109" s="26">
        <v>0</v>
      </c>
      <c r="O109" s="26">
        <v>0</v>
      </c>
      <c r="P109" s="26">
        <v>0</v>
      </c>
      <c r="Q109" s="26">
        <v>0</v>
      </c>
      <c r="R109" s="26">
        <v>0</v>
      </c>
      <c r="S109" s="26">
        <v>0</v>
      </c>
      <c r="T109" s="26">
        <v>0</v>
      </c>
      <c r="U109" s="26">
        <v>500</v>
      </c>
      <c r="V109" s="26">
        <v>1800</v>
      </c>
      <c r="W109" s="26">
        <v>2350</v>
      </c>
      <c r="X109" s="26">
        <v>2550</v>
      </c>
      <c r="Y109" s="26">
        <v>1450</v>
      </c>
      <c r="Z109" s="26">
        <v>1530</v>
      </c>
      <c r="AA109" s="26">
        <v>1790</v>
      </c>
      <c r="AB109" s="26">
        <v>1490</v>
      </c>
      <c r="AC109" s="26">
        <v>1500</v>
      </c>
      <c r="AD109" s="26">
        <v>0</v>
      </c>
      <c r="AE109" s="26">
        <v>0</v>
      </c>
      <c r="AF109" s="26">
        <v>0</v>
      </c>
      <c r="AG109" s="26">
        <v>0</v>
      </c>
      <c r="AH109" s="26">
        <v>0</v>
      </c>
      <c r="AI109" s="26">
        <v>0</v>
      </c>
      <c r="AJ109" s="26">
        <v>0</v>
      </c>
      <c r="AK109" s="26">
        <v>0</v>
      </c>
      <c r="AL109" s="26">
        <v>0</v>
      </c>
      <c r="AM109" s="26">
        <v>0</v>
      </c>
      <c r="AN109" s="26">
        <v>0</v>
      </c>
      <c r="AO109" s="26">
        <v>0</v>
      </c>
      <c r="AP109" s="26">
        <v>0</v>
      </c>
      <c r="AQ109" s="26">
        <v>0</v>
      </c>
      <c r="AR109" s="26">
        <v>0</v>
      </c>
      <c r="AS109" s="26">
        <v>0</v>
      </c>
      <c r="AT109" s="26">
        <v>0</v>
      </c>
      <c r="AU109" s="26">
        <v>0</v>
      </c>
      <c r="AV109" s="26">
        <v>0</v>
      </c>
    </row>
    <row r="110" spans="1:48" x14ac:dyDescent="0.25">
      <c r="A110" s="1"/>
      <c r="B110" s="23" t="s">
        <v>16</v>
      </c>
      <c r="C110" s="21" t="s">
        <v>25</v>
      </c>
      <c r="D110" s="24">
        <v>0</v>
      </c>
      <c r="E110" s="24">
        <v>0</v>
      </c>
      <c r="F110" s="24">
        <v>0</v>
      </c>
      <c r="G110" s="24">
        <v>0</v>
      </c>
      <c r="H110" s="24">
        <v>0</v>
      </c>
      <c r="I110" s="24">
        <v>0</v>
      </c>
      <c r="J110" s="24">
        <v>0</v>
      </c>
      <c r="K110" s="24">
        <v>0</v>
      </c>
      <c r="L110" s="24">
        <v>0</v>
      </c>
      <c r="M110" s="24">
        <v>0</v>
      </c>
      <c r="N110" s="24">
        <v>0</v>
      </c>
      <c r="O110" s="24">
        <v>0</v>
      </c>
      <c r="P110" s="24">
        <v>462</v>
      </c>
      <c r="Q110" s="24">
        <v>485</v>
      </c>
      <c r="R110" s="24">
        <v>502</v>
      </c>
      <c r="S110" s="24">
        <v>539</v>
      </c>
      <c r="T110" s="24">
        <v>621</v>
      </c>
      <c r="U110" s="24" t="s">
        <v>271</v>
      </c>
      <c r="V110" s="24">
        <v>1020</v>
      </c>
      <c r="W110" s="24">
        <v>754</v>
      </c>
      <c r="X110" s="24">
        <v>811</v>
      </c>
      <c r="Y110" s="24">
        <v>986</v>
      </c>
      <c r="Z110" s="24">
        <v>1170</v>
      </c>
      <c r="AA110" s="24">
        <v>1010</v>
      </c>
      <c r="AB110" s="24">
        <v>902</v>
      </c>
      <c r="AC110" s="24">
        <v>762</v>
      </c>
      <c r="AD110" s="24">
        <v>0</v>
      </c>
      <c r="AE110" s="24">
        <v>0</v>
      </c>
      <c r="AF110" s="24">
        <v>0</v>
      </c>
      <c r="AG110" s="24">
        <v>0</v>
      </c>
      <c r="AH110" s="24">
        <v>0</v>
      </c>
      <c r="AI110" s="24">
        <v>0</v>
      </c>
      <c r="AJ110" s="24">
        <v>0</v>
      </c>
      <c r="AK110" s="24">
        <v>0</v>
      </c>
      <c r="AL110" s="24">
        <v>0</v>
      </c>
      <c r="AM110" s="24">
        <v>0</v>
      </c>
      <c r="AN110" s="24">
        <v>0</v>
      </c>
      <c r="AO110" s="24">
        <v>0</v>
      </c>
      <c r="AP110" s="24">
        <v>0</v>
      </c>
      <c r="AQ110" s="24">
        <v>0</v>
      </c>
      <c r="AR110" s="24">
        <v>0</v>
      </c>
      <c r="AS110" s="24">
        <v>0</v>
      </c>
      <c r="AT110" s="24">
        <v>0</v>
      </c>
      <c r="AU110" s="24">
        <v>0</v>
      </c>
      <c r="AV110" s="24">
        <v>0</v>
      </c>
    </row>
    <row r="111" spans="1:48" x14ac:dyDescent="0.25">
      <c r="A111" s="1"/>
      <c r="B111" s="1"/>
      <c r="C111" s="21"/>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row>
    <row r="112" spans="1:48" ht="15.75" thickBot="1" x14ac:dyDescent="0.3">
      <c r="A112" s="1"/>
      <c r="B112" s="27"/>
      <c r="C112" s="29"/>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row>
    <row r="113" spans="1:48" x14ac:dyDescent="0.25">
      <c r="A113" s="1"/>
      <c r="B113" s="1"/>
      <c r="C113" s="2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row>
  </sheetData>
  <sheetProtection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6"/>
  <sheetViews>
    <sheetView zoomScaleNormal="100" workbookViewId="0">
      <pane xSplit="3" ySplit="2" topLeftCell="AG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A2" s="13"/>
      <c r="B2" s="15" t="str">
        <f>+TOC!A90&amp;" Livestock and Dairy"</f>
        <v>Arkansas Livestock and Dairy</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Cattle and Calves"</f>
        <v>Arkansas Cattle and Calves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t="s">
        <v>7</v>
      </c>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22" t="s">
        <v>38</v>
      </c>
      <c r="C8" s="2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25">
      <c r="A9" s="1"/>
      <c r="B9" s="23" t="s">
        <v>39</v>
      </c>
      <c r="C9" s="21" t="s">
        <v>40</v>
      </c>
      <c r="D9" s="32">
        <v>1700</v>
      </c>
      <c r="E9" s="32">
        <v>1690</v>
      </c>
      <c r="F9" s="32">
        <v>1680</v>
      </c>
      <c r="G9" s="32">
        <v>1680</v>
      </c>
      <c r="H9" s="32">
        <v>1820</v>
      </c>
      <c r="I9" s="32">
        <v>1930</v>
      </c>
      <c r="J9" s="32">
        <v>1910</v>
      </c>
      <c r="K9" s="32">
        <v>1900</v>
      </c>
      <c r="L9" s="32">
        <v>1800</v>
      </c>
      <c r="M9" s="32">
        <v>1820</v>
      </c>
      <c r="N9" s="32">
        <v>1840</v>
      </c>
      <c r="O9" s="32">
        <v>1800</v>
      </c>
      <c r="P9" s="32">
        <v>1820</v>
      </c>
      <c r="Q9" s="32">
        <v>1850</v>
      </c>
      <c r="R9" s="32">
        <v>1900</v>
      </c>
      <c r="S9" s="32">
        <v>1860</v>
      </c>
      <c r="T9" s="32">
        <v>1710</v>
      </c>
      <c r="U9" s="32">
        <v>1750</v>
      </c>
      <c r="V9" s="32">
        <v>1810</v>
      </c>
      <c r="W9" s="32">
        <v>1810</v>
      </c>
      <c r="X9" s="32">
        <v>1910</v>
      </c>
      <c r="Y9" s="32">
        <v>1720</v>
      </c>
      <c r="Z9" s="32">
        <v>1670</v>
      </c>
      <c r="AA9" s="32">
        <v>1600</v>
      </c>
      <c r="AB9" s="32">
        <v>1650</v>
      </c>
      <c r="AC9" s="32">
        <v>1630</v>
      </c>
      <c r="AD9" s="32">
        <v>1700</v>
      </c>
      <c r="AE9" s="32">
        <v>1750</v>
      </c>
      <c r="AF9" s="32">
        <v>1760</v>
      </c>
      <c r="AG9" s="32">
        <v>1780</v>
      </c>
      <c r="AH9" s="32">
        <v>1730</v>
      </c>
      <c r="AI9" s="32">
        <v>1780</v>
      </c>
      <c r="AJ9" s="32">
        <v>1680</v>
      </c>
      <c r="AK9" s="32">
        <v>1610</v>
      </c>
      <c r="AL9" s="32">
        <v>1570</v>
      </c>
      <c r="AM9" s="32">
        <v>1560</v>
      </c>
      <c r="AN9" s="32">
        <v>1539.8555244127162</v>
      </c>
      <c r="AO9" s="32">
        <v>1525.1512896826773</v>
      </c>
      <c r="AP9" s="32">
        <v>1512.8165457893915</v>
      </c>
      <c r="AQ9" s="32">
        <v>1506.3409972287709</v>
      </c>
      <c r="AR9" s="32">
        <v>1507.8310576038539</v>
      </c>
      <c r="AS9" s="32">
        <v>1517.354794956746</v>
      </c>
      <c r="AT9" s="32">
        <v>1531.5391716671618</v>
      </c>
      <c r="AU9" s="32">
        <v>1547.0732631307908</v>
      </c>
      <c r="AV9" s="32">
        <v>1560.6380116514447</v>
      </c>
    </row>
    <row r="10" spans="1:48" x14ac:dyDescent="0.25">
      <c r="A10" s="1"/>
      <c r="B10" s="33" t="s">
        <v>41</v>
      </c>
      <c r="C10" s="21" t="s">
        <v>40</v>
      </c>
      <c r="D10" s="32">
        <v>901</v>
      </c>
      <c r="E10" s="32">
        <v>851</v>
      </c>
      <c r="F10" s="32">
        <v>841</v>
      </c>
      <c r="G10" s="32">
        <v>824</v>
      </c>
      <c r="H10" s="32">
        <v>928</v>
      </c>
      <c r="I10" s="32">
        <v>969</v>
      </c>
      <c r="J10" s="32">
        <v>952</v>
      </c>
      <c r="K10" s="32">
        <v>956</v>
      </c>
      <c r="L10" s="32">
        <v>919</v>
      </c>
      <c r="M10" s="32">
        <v>928</v>
      </c>
      <c r="N10" s="32">
        <v>928</v>
      </c>
      <c r="O10" s="32">
        <v>923</v>
      </c>
      <c r="P10" s="32">
        <v>927</v>
      </c>
      <c r="Q10" s="32">
        <v>949</v>
      </c>
      <c r="R10" s="32">
        <v>982</v>
      </c>
      <c r="S10" s="32">
        <v>967</v>
      </c>
      <c r="T10" s="32">
        <v>899</v>
      </c>
      <c r="U10" s="32">
        <v>921</v>
      </c>
      <c r="V10" s="32">
        <v>943</v>
      </c>
      <c r="W10" s="32">
        <v>906</v>
      </c>
      <c r="X10" s="32">
        <v>937</v>
      </c>
      <c r="Y10" s="32">
        <v>928</v>
      </c>
      <c r="Z10" s="32">
        <v>919</v>
      </c>
      <c r="AA10" s="32">
        <v>851</v>
      </c>
      <c r="AB10" s="32">
        <v>862</v>
      </c>
      <c r="AC10" s="32">
        <v>863</v>
      </c>
      <c r="AD10" s="32">
        <v>893</v>
      </c>
      <c r="AE10" s="32">
        <v>914</v>
      </c>
      <c r="AF10" s="32">
        <v>924</v>
      </c>
      <c r="AG10" s="32">
        <v>935</v>
      </c>
      <c r="AH10" s="32">
        <v>915</v>
      </c>
      <c r="AI10" s="32">
        <v>925</v>
      </c>
      <c r="AJ10" s="32">
        <v>905</v>
      </c>
      <c r="AK10" s="32">
        <v>866</v>
      </c>
      <c r="AL10" s="32">
        <v>837</v>
      </c>
      <c r="AM10" s="32">
        <v>848</v>
      </c>
      <c r="AN10" s="32">
        <v>863.93620504738476</v>
      </c>
      <c r="AO10" s="32">
        <v>864.87667431321256</v>
      </c>
      <c r="AP10" s="32">
        <v>848.0229953860578</v>
      </c>
      <c r="AQ10" s="32">
        <v>860.98637114115786</v>
      </c>
      <c r="AR10" s="32">
        <v>882.46775309930149</v>
      </c>
      <c r="AS10" s="32">
        <v>892.70774535206783</v>
      </c>
      <c r="AT10" s="32">
        <v>889.03661891867864</v>
      </c>
      <c r="AU10" s="32">
        <v>871.06900910428203</v>
      </c>
      <c r="AV10" s="32">
        <v>845.30907020669429</v>
      </c>
    </row>
    <row r="11" spans="1:48" x14ac:dyDescent="0.25">
      <c r="A11" s="1"/>
      <c r="B11" s="33" t="s">
        <v>42</v>
      </c>
      <c r="C11" s="21" t="s">
        <v>40</v>
      </c>
      <c r="D11" s="32">
        <v>69</v>
      </c>
      <c r="E11" s="32">
        <v>69</v>
      </c>
      <c r="F11" s="32">
        <v>69</v>
      </c>
      <c r="G11" s="32">
        <v>66</v>
      </c>
      <c r="H11" s="32">
        <v>62</v>
      </c>
      <c r="I11" s="32">
        <v>61</v>
      </c>
      <c r="J11" s="32">
        <v>58</v>
      </c>
      <c r="K11" s="32">
        <v>54</v>
      </c>
      <c r="L11" s="32">
        <v>51</v>
      </c>
      <c r="M11" s="32">
        <v>42</v>
      </c>
      <c r="N11" s="32">
        <v>42</v>
      </c>
      <c r="O11" s="32">
        <v>37</v>
      </c>
      <c r="P11" s="32">
        <v>33</v>
      </c>
      <c r="Q11" s="32">
        <v>31</v>
      </c>
      <c r="R11" s="32">
        <v>28</v>
      </c>
      <c r="S11" s="32">
        <v>23</v>
      </c>
      <c r="T11" s="32">
        <v>21</v>
      </c>
      <c r="U11" s="32">
        <v>19</v>
      </c>
      <c r="V11" s="32">
        <v>17</v>
      </c>
      <c r="W11" s="32">
        <v>14</v>
      </c>
      <c r="X11" s="32">
        <v>13</v>
      </c>
      <c r="Y11" s="32">
        <v>12</v>
      </c>
      <c r="Z11" s="32">
        <v>11</v>
      </c>
      <c r="AA11" s="32">
        <v>9</v>
      </c>
      <c r="AB11" s="32">
        <v>8</v>
      </c>
      <c r="AC11" s="32">
        <v>7</v>
      </c>
      <c r="AD11" s="32">
        <v>7</v>
      </c>
      <c r="AE11" s="32">
        <v>6</v>
      </c>
      <c r="AF11" s="32">
        <v>6</v>
      </c>
      <c r="AG11" s="32">
        <v>5</v>
      </c>
      <c r="AH11" s="32">
        <v>5</v>
      </c>
      <c r="AI11" s="32">
        <v>5</v>
      </c>
      <c r="AJ11" s="32">
        <v>5</v>
      </c>
      <c r="AK11" s="32">
        <v>4</v>
      </c>
      <c r="AL11" s="32">
        <v>3</v>
      </c>
      <c r="AM11" s="32">
        <v>2</v>
      </c>
      <c r="AN11" s="32">
        <v>3.3558717949465828</v>
      </c>
      <c r="AO11" s="32">
        <v>3.3728759512205797</v>
      </c>
      <c r="AP11" s="32">
        <v>3.3525118588899963</v>
      </c>
      <c r="AQ11" s="32">
        <v>3.3213145066765306</v>
      </c>
      <c r="AR11" s="32">
        <v>3.296950431542828</v>
      </c>
      <c r="AS11" s="32">
        <v>3.2781444783266545</v>
      </c>
      <c r="AT11" s="32">
        <v>3.2628632636941646</v>
      </c>
      <c r="AU11" s="32">
        <v>3.2511234000367808</v>
      </c>
      <c r="AV11" s="32">
        <v>3.2428775095312252</v>
      </c>
    </row>
    <row r="12" spans="1:48" x14ac:dyDescent="0.25">
      <c r="A12" s="1"/>
      <c r="B12" s="33"/>
      <c r="C12" s="21"/>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1"/>
      <c r="AJ12" s="1"/>
      <c r="AK12" s="1"/>
      <c r="AL12" s="1"/>
      <c r="AM12" s="1"/>
      <c r="AN12" s="1"/>
      <c r="AO12" s="1"/>
      <c r="AP12" s="1"/>
      <c r="AQ12" s="1"/>
      <c r="AR12" s="1"/>
      <c r="AS12" s="1"/>
      <c r="AT12" s="1"/>
      <c r="AU12" s="1"/>
      <c r="AV12" s="1"/>
    </row>
    <row r="13" spans="1:48" x14ac:dyDescent="0.25">
      <c r="A13" s="1"/>
      <c r="B13" s="23" t="s">
        <v>43</v>
      </c>
      <c r="C13" s="21" t="s">
        <v>44</v>
      </c>
      <c r="D13" s="34">
        <v>0.81443298969072164</v>
      </c>
      <c r="E13" s="34">
        <v>0.83695652173913049</v>
      </c>
      <c r="F13" s="34">
        <v>0.8351648351648352</v>
      </c>
      <c r="G13" s="34">
        <v>0.88764044943820219</v>
      </c>
      <c r="H13" s="34">
        <v>0.85858585858585856</v>
      </c>
      <c r="I13" s="34">
        <v>0.83495145631067957</v>
      </c>
      <c r="J13" s="34">
        <v>0.86138613861386137</v>
      </c>
      <c r="K13" s="34">
        <v>0.82178217821782173</v>
      </c>
      <c r="L13" s="34">
        <v>0.865979381443299</v>
      </c>
      <c r="M13" s="34">
        <v>0.87628865979381443</v>
      </c>
      <c r="N13" s="34">
        <v>0.865979381443299</v>
      </c>
      <c r="O13" s="34">
        <v>0.85416666666666663</v>
      </c>
      <c r="P13" s="34">
        <v>0.88541666666666663</v>
      </c>
      <c r="Q13" s="34">
        <v>0.87755102040816324</v>
      </c>
      <c r="R13" s="34">
        <v>0.84158415841584155</v>
      </c>
      <c r="S13" s="34">
        <v>0.80808080808080807</v>
      </c>
      <c r="T13" s="34">
        <v>0.86956521739130432</v>
      </c>
      <c r="U13" s="34">
        <v>0.87234042553191493</v>
      </c>
      <c r="V13" s="34">
        <v>0.8125</v>
      </c>
      <c r="W13" s="34">
        <v>0.89130434782608692</v>
      </c>
      <c r="X13" s="34">
        <v>0.84210526315789469</v>
      </c>
      <c r="Y13" s="34">
        <v>0.85106382978723405</v>
      </c>
      <c r="Z13" s="34">
        <v>0.81720430107526887</v>
      </c>
      <c r="AA13" s="34">
        <v>0.87209302325581395</v>
      </c>
      <c r="AB13" s="34">
        <v>0.83908045977011492</v>
      </c>
      <c r="AC13" s="34">
        <v>0.87356321839080464</v>
      </c>
      <c r="AD13" s="34">
        <v>0.8666666666666667</v>
      </c>
      <c r="AE13" s="34">
        <v>0.85869565217391308</v>
      </c>
      <c r="AF13" s="34">
        <v>0.86021505376344087</v>
      </c>
      <c r="AG13" s="34">
        <v>0.82978723404255317</v>
      </c>
      <c r="AH13" s="34">
        <v>0.85869565217391308</v>
      </c>
      <c r="AI13" s="34">
        <v>0.82795698924731187</v>
      </c>
      <c r="AJ13" s="34">
        <v>0.8351648351648352</v>
      </c>
      <c r="AK13" s="34">
        <v>0.85057471264367812</v>
      </c>
      <c r="AL13" s="34">
        <v>0.8928571428571429</v>
      </c>
      <c r="AM13" s="34">
        <v>0.85948813999293494</v>
      </c>
      <c r="AN13" s="34">
        <v>0.85946609487845971</v>
      </c>
      <c r="AO13" s="34">
        <v>0.85944404976398447</v>
      </c>
      <c r="AP13" s="34">
        <v>0.85942200464950924</v>
      </c>
      <c r="AQ13" s="34">
        <v>0.85939995953503401</v>
      </c>
      <c r="AR13" s="34">
        <v>0.85937791442055877</v>
      </c>
      <c r="AS13" s="34">
        <v>0.85935586930608354</v>
      </c>
      <c r="AT13" s="34">
        <v>0.85933382419160831</v>
      </c>
      <c r="AU13" s="34">
        <v>0.85931177907713308</v>
      </c>
      <c r="AV13" s="34">
        <v>0.85928973396265784</v>
      </c>
    </row>
    <row r="14" spans="1:48" x14ac:dyDescent="0.25">
      <c r="A14" s="1"/>
      <c r="B14" s="33"/>
      <c r="C14" s="21"/>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1"/>
      <c r="AJ14" s="1"/>
      <c r="AK14" s="1"/>
      <c r="AL14" s="1"/>
      <c r="AM14" s="1"/>
      <c r="AN14" s="1"/>
      <c r="AO14" s="1"/>
      <c r="AP14" s="1"/>
      <c r="AQ14" s="1"/>
      <c r="AR14" s="1"/>
      <c r="AS14" s="1"/>
      <c r="AT14" s="1"/>
      <c r="AU14" s="1"/>
      <c r="AV14" s="1"/>
    </row>
    <row r="15" spans="1:48" x14ac:dyDescent="0.25">
      <c r="A15" s="1"/>
      <c r="B15" s="23" t="s">
        <v>45</v>
      </c>
      <c r="C15" s="21" t="s">
        <v>40</v>
      </c>
      <c r="D15" s="32">
        <v>790</v>
      </c>
      <c r="E15" s="32">
        <v>770</v>
      </c>
      <c r="F15" s="32">
        <v>760</v>
      </c>
      <c r="G15" s="32">
        <v>790</v>
      </c>
      <c r="H15" s="32">
        <v>850</v>
      </c>
      <c r="I15" s="32">
        <v>860</v>
      </c>
      <c r="J15" s="32">
        <v>870</v>
      </c>
      <c r="K15" s="32">
        <v>830</v>
      </c>
      <c r="L15" s="32">
        <v>840</v>
      </c>
      <c r="M15" s="32">
        <v>850</v>
      </c>
      <c r="N15" s="32">
        <v>840</v>
      </c>
      <c r="O15" s="32">
        <v>820</v>
      </c>
      <c r="P15" s="32">
        <v>850</v>
      </c>
      <c r="Q15" s="32">
        <v>860</v>
      </c>
      <c r="R15" s="32">
        <v>850</v>
      </c>
      <c r="S15" s="32">
        <v>800</v>
      </c>
      <c r="T15" s="32">
        <v>800</v>
      </c>
      <c r="U15" s="32">
        <v>820</v>
      </c>
      <c r="V15" s="32">
        <v>780</v>
      </c>
      <c r="W15" s="32">
        <v>820</v>
      </c>
      <c r="X15" s="32">
        <v>800</v>
      </c>
      <c r="Y15" s="32">
        <v>800</v>
      </c>
      <c r="Z15" s="32">
        <v>760</v>
      </c>
      <c r="AA15" s="32">
        <v>750</v>
      </c>
      <c r="AB15" s="32">
        <v>730</v>
      </c>
      <c r="AC15" s="32">
        <v>760</v>
      </c>
      <c r="AD15" s="32">
        <v>780</v>
      </c>
      <c r="AE15" s="32">
        <v>790</v>
      </c>
      <c r="AF15" s="32">
        <v>800</v>
      </c>
      <c r="AG15" s="32">
        <v>780</v>
      </c>
      <c r="AH15" s="32">
        <v>790</v>
      </c>
      <c r="AI15" s="32">
        <v>770</v>
      </c>
      <c r="AJ15" s="32">
        <v>760</v>
      </c>
      <c r="AK15" s="32">
        <v>740</v>
      </c>
      <c r="AL15" s="32">
        <v>750</v>
      </c>
      <c r="AM15" s="32">
        <v>730.56491899399475</v>
      </c>
      <c r="AN15" s="32">
        <v>745.40813440270745</v>
      </c>
      <c r="AO15" s="32">
        <v>746.21190968502265</v>
      </c>
      <c r="AP15" s="32">
        <v>731.69084514594579</v>
      </c>
      <c r="AQ15" s="32">
        <v>742.78599007156777</v>
      </c>
      <c r="AR15" s="32">
        <v>761.20662358768163</v>
      </c>
      <c r="AS15" s="32">
        <v>769.97073324118344</v>
      </c>
      <c r="AT15" s="32">
        <v>766.78312634797032</v>
      </c>
      <c r="AU15" s="32">
        <v>751.31358854524092</v>
      </c>
      <c r="AV15" s="32">
        <v>729.15197740657061</v>
      </c>
    </row>
    <row r="16" spans="1:48" x14ac:dyDescent="0.25">
      <c r="A16" s="1"/>
      <c r="B16" s="23" t="s">
        <v>46</v>
      </c>
      <c r="C16" s="21" t="s">
        <v>40</v>
      </c>
      <c r="D16" s="32">
        <v>290</v>
      </c>
      <c r="E16" s="32">
        <v>296</v>
      </c>
      <c r="F16" s="32">
        <v>200</v>
      </c>
      <c r="G16" s="32">
        <v>200</v>
      </c>
      <c r="H16" s="32">
        <v>190</v>
      </c>
      <c r="I16" s="32">
        <v>125</v>
      </c>
      <c r="J16" s="32">
        <v>125</v>
      </c>
      <c r="K16" s="32">
        <v>150</v>
      </c>
      <c r="L16" s="32">
        <v>115</v>
      </c>
      <c r="M16" s="32">
        <v>165</v>
      </c>
      <c r="N16" s="32">
        <v>155</v>
      </c>
      <c r="O16" s="32">
        <v>145</v>
      </c>
      <c r="P16" s="32">
        <v>160</v>
      </c>
      <c r="Q16" s="32">
        <v>170</v>
      </c>
      <c r="R16" s="32">
        <v>160</v>
      </c>
      <c r="S16" s="32">
        <v>140</v>
      </c>
      <c r="T16" s="32">
        <v>170</v>
      </c>
      <c r="U16" s="32">
        <v>170</v>
      </c>
      <c r="V16" s="32">
        <v>173</v>
      </c>
      <c r="W16" s="32">
        <v>179</v>
      </c>
      <c r="X16" s="32">
        <v>116</v>
      </c>
      <c r="Y16" s="32">
        <v>160</v>
      </c>
      <c r="Z16" s="32">
        <v>150</v>
      </c>
      <c r="AA16" s="32">
        <v>161</v>
      </c>
      <c r="AB16" s="32">
        <v>161</v>
      </c>
      <c r="AC16" s="32">
        <v>160</v>
      </c>
      <c r="AD16" s="32">
        <v>150</v>
      </c>
      <c r="AE16" s="32">
        <v>155</v>
      </c>
      <c r="AF16" s="32">
        <v>130</v>
      </c>
      <c r="AG16" s="32">
        <v>115</v>
      </c>
      <c r="AH16" s="32">
        <v>155</v>
      </c>
      <c r="AI16" s="32">
        <v>130</v>
      </c>
      <c r="AJ16" s="32">
        <v>130</v>
      </c>
      <c r="AK16" s="32">
        <v>130</v>
      </c>
      <c r="AL16" s="32">
        <v>130</v>
      </c>
      <c r="AM16" s="32">
        <v>126.87179487179488</v>
      </c>
      <c r="AN16" s="32">
        <v>125.75641025641026</v>
      </c>
      <c r="AO16" s="32">
        <v>124.64102564102565</v>
      </c>
      <c r="AP16" s="32">
        <v>123.52564102564104</v>
      </c>
      <c r="AQ16" s="32">
        <v>122.41025641025642</v>
      </c>
      <c r="AR16" s="32">
        <v>121.29487179487181</v>
      </c>
      <c r="AS16" s="32">
        <v>120.17948717948718</v>
      </c>
      <c r="AT16" s="32">
        <v>119.06410256410257</v>
      </c>
      <c r="AU16" s="32">
        <v>117.94871794871796</v>
      </c>
      <c r="AV16" s="32">
        <v>116.83333333333334</v>
      </c>
    </row>
    <row r="17" spans="1:48" x14ac:dyDescent="0.25">
      <c r="A17" s="1"/>
      <c r="B17" s="23" t="s">
        <v>47</v>
      </c>
      <c r="C17" s="21" t="s">
        <v>40</v>
      </c>
      <c r="D17" s="32">
        <v>1012</v>
      </c>
      <c r="E17" s="32">
        <v>1008</v>
      </c>
      <c r="F17" s="32">
        <v>877</v>
      </c>
      <c r="G17" s="32">
        <v>771</v>
      </c>
      <c r="H17" s="32">
        <v>851</v>
      </c>
      <c r="I17" s="32">
        <v>926</v>
      </c>
      <c r="J17" s="32">
        <v>921</v>
      </c>
      <c r="K17" s="32">
        <v>1001</v>
      </c>
      <c r="L17" s="32">
        <v>860</v>
      </c>
      <c r="M17" s="32">
        <v>915</v>
      </c>
      <c r="N17" s="32">
        <v>945</v>
      </c>
      <c r="O17" s="32">
        <v>853</v>
      </c>
      <c r="P17" s="32">
        <v>901</v>
      </c>
      <c r="Q17" s="32">
        <v>902</v>
      </c>
      <c r="R17" s="32">
        <v>968</v>
      </c>
      <c r="S17" s="32">
        <v>1015</v>
      </c>
      <c r="T17" s="32">
        <v>854</v>
      </c>
      <c r="U17" s="32">
        <v>852</v>
      </c>
      <c r="V17" s="32">
        <v>873</v>
      </c>
      <c r="W17" s="32">
        <v>818</v>
      </c>
      <c r="X17" s="32">
        <v>1028</v>
      </c>
      <c r="Y17" s="32">
        <v>937</v>
      </c>
      <c r="Z17" s="32">
        <v>911</v>
      </c>
      <c r="AA17" s="32">
        <v>791</v>
      </c>
      <c r="AB17" s="32">
        <v>841</v>
      </c>
      <c r="AC17" s="32">
        <v>778</v>
      </c>
      <c r="AD17" s="32">
        <v>811</v>
      </c>
      <c r="AE17" s="32">
        <v>865</v>
      </c>
      <c r="AF17" s="32">
        <v>840</v>
      </c>
      <c r="AG17" s="32">
        <v>867</v>
      </c>
      <c r="AH17" s="32">
        <v>819</v>
      </c>
      <c r="AI17" s="32">
        <v>931</v>
      </c>
      <c r="AJ17" s="32">
        <v>889</v>
      </c>
      <c r="AK17" s="32">
        <v>850</v>
      </c>
      <c r="AL17" s="32">
        <v>828</v>
      </c>
      <c r="AM17" s="32">
        <v>811.55022039786627</v>
      </c>
      <c r="AN17" s="32">
        <v>820.19934256784495</v>
      </c>
      <c r="AO17" s="32">
        <v>817.99040212309285</v>
      </c>
      <c r="AP17" s="32">
        <v>797.20632090257288</v>
      </c>
      <c r="AQ17" s="32">
        <v>799.20539418260705</v>
      </c>
      <c r="AR17" s="32">
        <v>808.04497466160365</v>
      </c>
      <c r="AS17" s="32">
        <v>810.53447740581908</v>
      </c>
      <c r="AT17" s="32">
        <v>804.47638800794232</v>
      </c>
      <c r="AU17" s="32">
        <v>789.66555414571826</v>
      </c>
      <c r="AV17" s="32">
        <v>770.60891304370887</v>
      </c>
    </row>
    <row r="18" spans="1:48" x14ac:dyDescent="0.25">
      <c r="A18" s="1"/>
      <c r="B18" s="33" t="s">
        <v>48</v>
      </c>
      <c r="C18" s="21" t="s">
        <v>40</v>
      </c>
      <c r="D18" s="32">
        <v>732</v>
      </c>
      <c r="E18" s="32">
        <v>741</v>
      </c>
      <c r="F18" s="32">
        <v>612</v>
      </c>
      <c r="G18" s="32">
        <v>570</v>
      </c>
      <c r="H18" s="32">
        <v>650</v>
      </c>
      <c r="I18" s="32">
        <v>725</v>
      </c>
      <c r="J18" s="32">
        <v>720</v>
      </c>
      <c r="K18" s="32">
        <v>790</v>
      </c>
      <c r="L18" s="32">
        <v>659</v>
      </c>
      <c r="M18" s="32">
        <v>704</v>
      </c>
      <c r="N18" s="32">
        <v>729</v>
      </c>
      <c r="O18" s="32">
        <v>654</v>
      </c>
      <c r="P18" s="32">
        <v>700</v>
      </c>
      <c r="Q18" s="32">
        <v>687</v>
      </c>
      <c r="R18" s="32">
        <v>727</v>
      </c>
      <c r="S18" s="32">
        <v>757</v>
      </c>
      <c r="T18" s="32">
        <v>646</v>
      </c>
      <c r="U18" s="32">
        <v>646</v>
      </c>
      <c r="V18" s="32">
        <v>657</v>
      </c>
      <c r="W18" s="32">
        <v>607</v>
      </c>
      <c r="X18" s="32">
        <v>767</v>
      </c>
      <c r="Y18" s="32">
        <v>686</v>
      </c>
      <c r="Z18" s="32">
        <v>654</v>
      </c>
      <c r="AA18" s="32">
        <v>574</v>
      </c>
      <c r="AB18" s="32">
        <v>614</v>
      </c>
      <c r="AC18" s="32">
        <v>565</v>
      </c>
      <c r="AD18" s="32">
        <v>589</v>
      </c>
      <c r="AE18" s="32">
        <v>627</v>
      </c>
      <c r="AF18" s="32">
        <v>613</v>
      </c>
      <c r="AG18" s="32">
        <v>633</v>
      </c>
      <c r="AH18" s="32">
        <v>603</v>
      </c>
      <c r="AI18" s="32">
        <v>678</v>
      </c>
      <c r="AJ18" s="32">
        <v>648</v>
      </c>
      <c r="AK18" s="32">
        <v>623</v>
      </c>
      <c r="AL18" s="32">
        <v>613</v>
      </c>
      <c r="AM18" s="32">
        <v>583.46692964119006</v>
      </c>
      <c r="AN18" s="32">
        <v>590.35213081777943</v>
      </c>
      <c r="AO18" s="32">
        <v>589.30400201141072</v>
      </c>
      <c r="AP18" s="32">
        <v>571.92639849809666</v>
      </c>
      <c r="AQ18" s="32">
        <v>575.57558451801185</v>
      </c>
      <c r="AR18" s="32">
        <v>585.37635023094754</v>
      </c>
      <c r="AS18" s="32">
        <v>588.60937965253129</v>
      </c>
      <c r="AT18" s="32">
        <v>583.37325080836968</v>
      </c>
      <c r="AU18" s="32">
        <v>569.5123095751436</v>
      </c>
      <c r="AV18" s="32">
        <v>551.29365336837213</v>
      </c>
    </row>
    <row r="19" spans="1:48" x14ac:dyDescent="0.25">
      <c r="A19" s="1"/>
      <c r="B19" s="33" t="s">
        <v>49</v>
      </c>
      <c r="C19" s="21" t="s">
        <v>40</v>
      </c>
      <c r="D19" s="32">
        <v>280</v>
      </c>
      <c r="E19" s="32">
        <v>267</v>
      </c>
      <c r="F19" s="32">
        <v>265</v>
      </c>
      <c r="G19" s="32">
        <v>201</v>
      </c>
      <c r="H19" s="32">
        <v>201</v>
      </c>
      <c r="I19" s="32">
        <v>201</v>
      </c>
      <c r="J19" s="32">
        <v>201</v>
      </c>
      <c r="K19" s="32">
        <v>211</v>
      </c>
      <c r="L19" s="32">
        <v>201</v>
      </c>
      <c r="M19" s="32">
        <v>211</v>
      </c>
      <c r="N19" s="32">
        <v>216</v>
      </c>
      <c r="O19" s="32">
        <v>199</v>
      </c>
      <c r="P19" s="32">
        <v>201</v>
      </c>
      <c r="Q19" s="32">
        <v>215</v>
      </c>
      <c r="R19" s="32">
        <v>241</v>
      </c>
      <c r="S19" s="32">
        <v>258</v>
      </c>
      <c r="T19" s="32">
        <v>208</v>
      </c>
      <c r="U19" s="32">
        <v>206</v>
      </c>
      <c r="V19" s="32">
        <v>216</v>
      </c>
      <c r="W19" s="32">
        <v>211</v>
      </c>
      <c r="X19" s="32">
        <v>261</v>
      </c>
      <c r="Y19" s="32">
        <v>251</v>
      </c>
      <c r="Z19" s="32">
        <v>257</v>
      </c>
      <c r="AA19" s="32">
        <v>217</v>
      </c>
      <c r="AB19" s="32">
        <v>227</v>
      </c>
      <c r="AC19" s="32">
        <v>213</v>
      </c>
      <c r="AD19" s="32">
        <v>222</v>
      </c>
      <c r="AE19" s="32">
        <v>238</v>
      </c>
      <c r="AF19" s="32">
        <v>227</v>
      </c>
      <c r="AG19" s="32">
        <v>234</v>
      </c>
      <c r="AH19" s="32">
        <v>216</v>
      </c>
      <c r="AI19" s="32">
        <v>253</v>
      </c>
      <c r="AJ19" s="32">
        <v>241</v>
      </c>
      <c r="AK19" s="32">
        <v>227</v>
      </c>
      <c r="AL19" s="32">
        <v>215</v>
      </c>
      <c r="AM19" s="32">
        <v>228.08329075667623</v>
      </c>
      <c r="AN19" s="32">
        <v>229.8472117500655</v>
      </c>
      <c r="AO19" s="32">
        <v>228.6864001116821</v>
      </c>
      <c r="AP19" s="32">
        <v>225.2799224044762</v>
      </c>
      <c r="AQ19" s="32">
        <v>223.62980966459514</v>
      </c>
      <c r="AR19" s="32">
        <v>222.66862443065614</v>
      </c>
      <c r="AS19" s="32">
        <v>221.92509775328776</v>
      </c>
      <c r="AT19" s="32">
        <v>221.10313719957267</v>
      </c>
      <c r="AU19" s="32">
        <v>220.1532445705746</v>
      </c>
      <c r="AV19" s="32">
        <v>219.31525967533673</v>
      </c>
    </row>
    <row r="20" spans="1:48" x14ac:dyDescent="0.25">
      <c r="A20" s="1"/>
      <c r="B20" s="23" t="s">
        <v>50</v>
      </c>
      <c r="C20" s="21" t="s">
        <v>40</v>
      </c>
      <c r="D20" s="32">
        <v>5</v>
      </c>
      <c r="E20" s="32">
        <v>6</v>
      </c>
      <c r="F20" s="32">
        <v>7</v>
      </c>
      <c r="G20" s="32">
        <v>6</v>
      </c>
      <c r="H20" s="32">
        <v>4</v>
      </c>
      <c r="I20" s="32">
        <v>4</v>
      </c>
      <c r="J20" s="32">
        <v>4</v>
      </c>
      <c r="K20" s="32">
        <v>5</v>
      </c>
      <c r="L20" s="32">
        <v>5</v>
      </c>
      <c r="M20" s="32">
        <v>5</v>
      </c>
      <c r="N20" s="32">
        <v>5</v>
      </c>
      <c r="O20" s="32">
        <v>5</v>
      </c>
      <c r="P20" s="32">
        <v>4</v>
      </c>
      <c r="Q20" s="32">
        <v>3</v>
      </c>
      <c r="R20" s="32">
        <v>2</v>
      </c>
      <c r="S20" s="32">
        <v>2</v>
      </c>
      <c r="T20" s="32">
        <v>2</v>
      </c>
      <c r="U20" s="32">
        <v>2</v>
      </c>
      <c r="V20" s="32">
        <v>2</v>
      </c>
      <c r="W20" s="32">
        <v>2</v>
      </c>
      <c r="X20" s="32">
        <v>3</v>
      </c>
      <c r="Y20" s="32">
        <v>3</v>
      </c>
      <c r="Z20" s="32">
        <v>2</v>
      </c>
      <c r="AA20" s="32">
        <v>2</v>
      </c>
      <c r="AB20" s="32">
        <v>1</v>
      </c>
      <c r="AC20" s="32">
        <v>1</v>
      </c>
      <c r="AD20" s="32">
        <v>1</v>
      </c>
      <c r="AE20" s="32">
        <v>1</v>
      </c>
      <c r="AF20" s="32">
        <v>1</v>
      </c>
      <c r="AG20" s="32">
        <v>1</v>
      </c>
      <c r="AH20" s="32">
        <v>1</v>
      </c>
      <c r="AI20" s="32">
        <v>1</v>
      </c>
      <c r="AJ20" s="32">
        <v>1</v>
      </c>
      <c r="AK20" s="32">
        <v>1</v>
      </c>
      <c r="AL20" s="32">
        <v>1</v>
      </c>
      <c r="AM20" s="32">
        <v>1</v>
      </c>
      <c r="AN20" s="32">
        <v>1</v>
      </c>
      <c r="AO20" s="32">
        <v>1</v>
      </c>
      <c r="AP20" s="32">
        <v>1</v>
      </c>
      <c r="AQ20" s="32">
        <v>1</v>
      </c>
      <c r="AR20" s="32">
        <v>1</v>
      </c>
      <c r="AS20" s="32">
        <v>1</v>
      </c>
      <c r="AT20" s="32">
        <v>1</v>
      </c>
      <c r="AU20" s="32">
        <v>1</v>
      </c>
      <c r="AV20" s="32">
        <v>1</v>
      </c>
    </row>
    <row r="21" spans="1:48" x14ac:dyDescent="0.25">
      <c r="A21" s="1"/>
      <c r="B21" s="23" t="s">
        <v>51</v>
      </c>
      <c r="C21" s="21" t="s">
        <v>40</v>
      </c>
      <c r="D21" s="32">
        <v>73</v>
      </c>
      <c r="E21" s="32">
        <v>62</v>
      </c>
      <c r="F21" s="32">
        <v>76</v>
      </c>
      <c r="G21" s="32">
        <v>73</v>
      </c>
      <c r="H21" s="32">
        <v>75</v>
      </c>
      <c r="I21" s="32">
        <v>75</v>
      </c>
      <c r="J21" s="32">
        <v>80</v>
      </c>
      <c r="K21" s="32">
        <v>74</v>
      </c>
      <c r="L21" s="32">
        <v>70</v>
      </c>
      <c r="M21" s="32">
        <v>75</v>
      </c>
      <c r="N21" s="32">
        <v>85</v>
      </c>
      <c r="O21" s="32">
        <v>87</v>
      </c>
      <c r="P21" s="32">
        <v>75</v>
      </c>
      <c r="Q21" s="32">
        <v>75</v>
      </c>
      <c r="R21" s="32">
        <v>80</v>
      </c>
      <c r="S21" s="32">
        <v>73</v>
      </c>
      <c r="T21" s="32">
        <v>74</v>
      </c>
      <c r="U21" s="32">
        <v>76</v>
      </c>
      <c r="V21" s="32">
        <v>78</v>
      </c>
      <c r="W21" s="32">
        <v>79</v>
      </c>
      <c r="X21" s="32">
        <v>75</v>
      </c>
      <c r="Y21" s="32">
        <v>70</v>
      </c>
      <c r="Z21" s="32">
        <v>67</v>
      </c>
      <c r="AA21" s="32">
        <v>68</v>
      </c>
      <c r="AB21" s="32">
        <v>69</v>
      </c>
      <c r="AC21" s="32">
        <v>71</v>
      </c>
      <c r="AD21" s="32">
        <v>68</v>
      </c>
      <c r="AE21" s="32">
        <v>69</v>
      </c>
      <c r="AF21" s="32">
        <v>69</v>
      </c>
      <c r="AG21" s="32">
        <v>77</v>
      </c>
      <c r="AH21" s="32">
        <v>75</v>
      </c>
      <c r="AI21" s="32">
        <v>68</v>
      </c>
      <c r="AJ21" s="32">
        <v>70</v>
      </c>
      <c r="AK21" s="32">
        <v>59</v>
      </c>
      <c r="AL21" s="32">
        <v>61</v>
      </c>
      <c r="AM21" s="32">
        <v>65.030969055207251</v>
      </c>
      <c r="AN21" s="32">
        <v>64.669436821311621</v>
      </c>
      <c r="AO21" s="32">
        <v>64.197277096241422</v>
      </c>
      <c r="AP21" s="32">
        <v>63.485713829634818</v>
      </c>
      <c r="AQ21" s="32">
        <v>63.500791924134077</v>
      </c>
      <c r="AR21" s="32">
        <v>63.932783368057628</v>
      </c>
      <c r="AS21" s="32">
        <v>64.431366304436096</v>
      </c>
      <c r="AT21" s="32">
        <v>64.836749440501592</v>
      </c>
      <c r="AU21" s="32">
        <v>65.03200382758628</v>
      </c>
      <c r="AV21" s="32">
        <v>65.022844148764378</v>
      </c>
    </row>
    <row r="22" spans="1:48" x14ac:dyDescent="0.25">
      <c r="A22" s="1"/>
      <c r="B22" s="33" t="s">
        <v>48</v>
      </c>
      <c r="C22" s="21" t="s">
        <v>40</v>
      </c>
      <c r="D22" s="32">
        <v>22</v>
      </c>
      <c r="E22" s="32">
        <v>23</v>
      </c>
      <c r="F22" s="32">
        <v>30</v>
      </c>
      <c r="G22" s="32">
        <v>27</v>
      </c>
      <c r="H22" s="32">
        <v>30</v>
      </c>
      <c r="I22" s="32">
        <v>30</v>
      </c>
      <c r="J22" s="32">
        <v>30</v>
      </c>
      <c r="K22" s="32">
        <v>25</v>
      </c>
      <c r="L22" s="32">
        <v>25</v>
      </c>
      <c r="M22" s="32">
        <v>30</v>
      </c>
      <c r="N22" s="32">
        <v>35</v>
      </c>
      <c r="O22" s="32">
        <v>37</v>
      </c>
      <c r="P22" s="32">
        <v>30</v>
      </c>
      <c r="Q22" s="32">
        <v>30</v>
      </c>
      <c r="R22" s="32">
        <v>35</v>
      </c>
      <c r="S22" s="32">
        <v>30</v>
      </c>
      <c r="T22" s="32">
        <v>31</v>
      </c>
      <c r="U22" s="32">
        <v>33</v>
      </c>
      <c r="V22" s="32">
        <v>35</v>
      </c>
      <c r="W22" s="32">
        <v>34</v>
      </c>
      <c r="X22" s="32">
        <v>35</v>
      </c>
      <c r="Y22" s="32">
        <v>30</v>
      </c>
      <c r="Z22" s="32">
        <v>30</v>
      </c>
      <c r="AA22" s="32">
        <v>30</v>
      </c>
      <c r="AB22" s="32">
        <v>30</v>
      </c>
      <c r="AC22" s="32">
        <v>32</v>
      </c>
      <c r="AD22" s="32">
        <v>30</v>
      </c>
      <c r="AE22" s="32">
        <v>32</v>
      </c>
      <c r="AF22" s="32">
        <v>30</v>
      </c>
      <c r="AG22" s="32">
        <v>34</v>
      </c>
      <c r="AH22" s="32">
        <v>35</v>
      </c>
      <c r="AI22" s="32">
        <v>30</v>
      </c>
      <c r="AJ22" s="32">
        <v>30</v>
      </c>
      <c r="AK22" s="32">
        <v>24</v>
      </c>
      <c r="AL22" s="32">
        <v>30</v>
      </c>
      <c r="AM22" s="32">
        <v>27.574886598088828</v>
      </c>
      <c r="AN22" s="32">
        <v>26.411707425134857</v>
      </c>
      <c r="AO22" s="32">
        <v>25.89613769913047</v>
      </c>
      <c r="AP22" s="32">
        <v>25.968822765454924</v>
      </c>
      <c r="AQ22" s="32">
        <v>25.384678338207809</v>
      </c>
      <c r="AR22" s="32">
        <v>24.82181495673818</v>
      </c>
      <c r="AS22" s="32">
        <v>24.847069070227146</v>
      </c>
      <c r="AT22" s="32">
        <v>25.4246073114032</v>
      </c>
      <c r="AU22" s="32">
        <v>26.4553348279101</v>
      </c>
      <c r="AV22" s="32">
        <v>27.643071323180511</v>
      </c>
    </row>
    <row r="23" spans="1:48" x14ac:dyDescent="0.25">
      <c r="A23" s="1"/>
      <c r="B23" s="33" t="s">
        <v>49</v>
      </c>
      <c r="C23" s="21" t="s">
        <v>40</v>
      </c>
      <c r="D23" s="32">
        <v>51</v>
      </c>
      <c r="E23" s="32">
        <v>39</v>
      </c>
      <c r="F23" s="32">
        <v>46</v>
      </c>
      <c r="G23" s="32">
        <v>46</v>
      </c>
      <c r="H23" s="32">
        <v>45</v>
      </c>
      <c r="I23" s="32">
        <v>45</v>
      </c>
      <c r="J23" s="32">
        <v>50</v>
      </c>
      <c r="K23" s="32">
        <v>49</v>
      </c>
      <c r="L23" s="32">
        <v>45</v>
      </c>
      <c r="M23" s="32">
        <v>45</v>
      </c>
      <c r="N23" s="32">
        <v>50</v>
      </c>
      <c r="O23" s="32">
        <v>50</v>
      </c>
      <c r="P23" s="32">
        <v>45</v>
      </c>
      <c r="Q23" s="32">
        <v>45</v>
      </c>
      <c r="R23" s="32">
        <v>45</v>
      </c>
      <c r="S23" s="32">
        <v>43</v>
      </c>
      <c r="T23" s="32">
        <v>43</v>
      </c>
      <c r="U23" s="32">
        <v>43</v>
      </c>
      <c r="V23" s="32">
        <v>43</v>
      </c>
      <c r="W23" s="32">
        <v>45</v>
      </c>
      <c r="X23" s="32">
        <v>40</v>
      </c>
      <c r="Y23" s="32">
        <v>40</v>
      </c>
      <c r="Z23" s="32">
        <v>37</v>
      </c>
      <c r="AA23" s="32">
        <v>38</v>
      </c>
      <c r="AB23" s="32">
        <v>39</v>
      </c>
      <c r="AC23" s="32">
        <v>39</v>
      </c>
      <c r="AD23" s="32">
        <v>38</v>
      </c>
      <c r="AE23" s="32">
        <v>37</v>
      </c>
      <c r="AF23" s="32">
        <v>39</v>
      </c>
      <c r="AG23" s="32">
        <v>43</v>
      </c>
      <c r="AH23" s="32">
        <v>40</v>
      </c>
      <c r="AI23" s="32">
        <v>38</v>
      </c>
      <c r="AJ23" s="32">
        <v>40</v>
      </c>
      <c r="AK23" s="32">
        <v>35</v>
      </c>
      <c r="AL23" s="32">
        <v>31</v>
      </c>
      <c r="AM23" s="32">
        <v>37.45608245711842</v>
      </c>
      <c r="AN23" s="32">
        <v>38.257729396176757</v>
      </c>
      <c r="AO23" s="32">
        <v>38.301139397110951</v>
      </c>
      <c r="AP23" s="32">
        <v>37.516891064179894</v>
      </c>
      <c r="AQ23" s="32">
        <v>38.116113585926271</v>
      </c>
      <c r="AR23" s="32">
        <v>39.110968411319448</v>
      </c>
      <c r="AS23" s="32">
        <v>39.584297234208954</v>
      </c>
      <c r="AT23" s="32">
        <v>39.412142129098392</v>
      </c>
      <c r="AU23" s="32">
        <v>38.57666899967618</v>
      </c>
      <c r="AV23" s="32">
        <v>37.379772825583871</v>
      </c>
    </row>
    <row r="24" spans="1:48" x14ac:dyDescent="0.25">
      <c r="A24" s="1"/>
      <c r="B24" s="33"/>
      <c r="C24" s="21"/>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1"/>
      <c r="AJ24" s="1"/>
      <c r="AK24" s="1"/>
      <c r="AL24" s="1"/>
      <c r="AM24" s="1"/>
      <c r="AN24" s="1"/>
      <c r="AO24" s="1"/>
      <c r="AP24" s="1"/>
      <c r="AQ24" s="1"/>
      <c r="AR24" s="1"/>
      <c r="AS24" s="1"/>
      <c r="AT24" s="1"/>
      <c r="AU24" s="1"/>
      <c r="AV24" s="1"/>
    </row>
    <row r="25" spans="1:48" x14ac:dyDescent="0.25">
      <c r="A25" s="1"/>
      <c r="B25" s="22" t="s">
        <v>214</v>
      </c>
      <c r="C25" s="21"/>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1"/>
      <c r="AJ25" s="1"/>
      <c r="AK25" s="1"/>
      <c r="AL25" s="1"/>
      <c r="AM25" s="1"/>
      <c r="AN25" s="1"/>
      <c r="AO25" s="1"/>
      <c r="AP25" s="1"/>
      <c r="AQ25" s="1"/>
      <c r="AR25" s="1"/>
      <c r="AS25" s="1"/>
      <c r="AT25" s="1"/>
      <c r="AU25" s="1"/>
      <c r="AV25" s="1"/>
    </row>
    <row r="26" spans="1:48" x14ac:dyDescent="0.25">
      <c r="A26" s="1"/>
      <c r="B26" s="33" t="s">
        <v>48</v>
      </c>
      <c r="C26" s="21" t="s">
        <v>52</v>
      </c>
      <c r="D26" s="32">
        <v>891</v>
      </c>
      <c r="E26" s="32">
        <v>932</v>
      </c>
      <c r="F26" s="32">
        <v>928</v>
      </c>
      <c r="G26" s="32">
        <v>951</v>
      </c>
      <c r="H26" s="32">
        <v>981</v>
      </c>
      <c r="I26" s="32">
        <v>932</v>
      </c>
      <c r="J26" s="32">
        <v>888</v>
      </c>
      <c r="K26" s="32">
        <v>939</v>
      </c>
      <c r="L26" s="32">
        <v>889</v>
      </c>
      <c r="M26" s="32">
        <v>874</v>
      </c>
      <c r="N26" s="32">
        <v>1004</v>
      </c>
      <c r="O26" s="32">
        <v>944</v>
      </c>
      <c r="P26" s="32">
        <v>848</v>
      </c>
      <c r="Q26" s="32">
        <v>861</v>
      </c>
      <c r="R26" s="32">
        <v>925</v>
      </c>
      <c r="S26" s="32">
        <v>933</v>
      </c>
      <c r="T26" s="32">
        <v>982</v>
      </c>
      <c r="U26" s="32">
        <v>1025</v>
      </c>
      <c r="V26" s="32">
        <v>1012</v>
      </c>
      <c r="W26" s="32">
        <v>978</v>
      </c>
      <c r="X26" s="32">
        <v>975</v>
      </c>
      <c r="Y26" s="32">
        <v>972</v>
      </c>
      <c r="Z26" s="32">
        <v>978</v>
      </c>
      <c r="AA26" s="32">
        <v>970</v>
      </c>
      <c r="AB26" s="32">
        <v>959</v>
      </c>
      <c r="AC26" s="32">
        <v>1021</v>
      </c>
      <c r="AD26" s="32">
        <v>1032</v>
      </c>
      <c r="AE26" s="32">
        <v>974</v>
      </c>
      <c r="AF26" s="32">
        <v>944</v>
      </c>
      <c r="AG26" s="32">
        <v>957</v>
      </c>
      <c r="AH26" s="32">
        <v>961</v>
      </c>
      <c r="AI26" s="32">
        <v>1011</v>
      </c>
      <c r="AJ26" s="32">
        <v>992</v>
      </c>
      <c r="AK26" s="32">
        <v>1018</v>
      </c>
      <c r="AL26" s="32">
        <v>1038</v>
      </c>
      <c r="AM26" s="32">
        <v>1001.5314685314685</v>
      </c>
      <c r="AN26" s="32">
        <v>1001.7972027972028</v>
      </c>
      <c r="AO26" s="32">
        <v>1002.0629370629371</v>
      </c>
      <c r="AP26" s="32">
        <v>1002.3286713286712</v>
      </c>
      <c r="AQ26" s="32">
        <v>1002.5944055944055</v>
      </c>
      <c r="AR26" s="32">
        <v>1002.8601398601398</v>
      </c>
      <c r="AS26" s="32">
        <v>1003.125874125874</v>
      </c>
      <c r="AT26" s="32">
        <v>1003.3916083916083</v>
      </c>
      <c r="AU26" s="32">
        <v>1003.6573426573426</v>
      </c>
      <c r="AV26" s="32">
        <v>1003.9230769230769</v>
      </c>
    </row>
    <row r="27" spans="1:48" x14ac:dyDescent="0.25">
      <c r="A27" s="1"/>
      <c r="B27" s="33" t="s">
        <v>49</v>
      </c>
      <c r="C27" s="21" t="s">
        <v>52</v>
      </c>
      <c r="D27" s="32">
        <v>450</v>
      </c>
      <c r="E27" s="32">
        <v>450</v>
      </c>
      <c r="F27" s="32">
        <v>450</v>
      </c>
      <c r="G27" s="32">
        <v>450</v>
      </c>
      <c r="H27" s="32">
        <v>450</v>
      </c>
      <c r="I27" s="32">
        <v>450</v>
      </c>
      <c r="J27" s="32">
        <v>372</v>
      </c>
      <c r="K27" s="32">
        <v>389</v>
      </c>
      <c r="L27" s="32">
        <v>425</v>
      </c>
      <c r="M27" s="32">
        <v>461</v>
      </c>
      <c r="N27" s="32">
        <v>403</v>
      </c>
      <c r="O27" s="32">
        <v>450</v>
      </c>
      <c r="P27" s="32">
        <v>450</v>
      </c>
      <c r="Q27" s="32">
        <v>450</v>
      </c>
      <c r="R27" s="32">
        <v>450</v>
      </c>
      <c r="S27" s="32">
        <v>512</v>
      </c>
      <c r="T27" s="32">
        <v>450</v>
      </c>
      <c r="U27" s="32">
        <v>450</v>
      </c>
      <c r="V27" s="32">
        <v>450</v>
      </c>
      <c r="W27" s="32">
        <v>461</v>
      </c>
      <c r="X27" s="32">
        <v>462</v>
      </c>
      <c r="Y27" s="32">
        <v>415</v>
      </c>
      <c r="Z27" s="32">
        <v>450</v>
      </c>
      <c r="AA27" s="32">
        <v>447</v>
      </c>
      <c r="AB27" s="32">
        <v>450</v>
      </c>
      <c r="AC27" s="32">
        <v>450</v>
      </c>
      <c r="AD27" s="32">
        <v>450</v>
      </c>
      <c r="AE27" s="32">
        <v>450</v>
      </c>
      <c r="AF27" s="32">
        <v>450</v>
      </c>
      <c r="AG27" s="32">
        <v>450</v>
      </c>
      <c r="AH27" s="32">
        <v>450</v>
      </c>
      <c r="AI27" s="32">
        <v>450</v>
      </c>
      <c r="AJ27" s="32">
        <v>450</v>
      </c>
      <c r="AK27" s="32">
        <v>450</v>
      </c>
      <c r="AL27" s="32">
        <v>450</v>
      </c>
      <c r="AM27" s="32">
        <v>450</v>
      </c>
      <c r="AN27" s="32">
        <v>450</v>
      </c>
      <c r="AO27" s="32">
        <v>450</v>
      </c>
      <c r="AP27" s="32">
        <v>450</v>
      </c>
      <c r="AQ27" s="32">
        <v>450</v>
      </c>
      <c r="AR27" s="32">
        <v>450</v>
      </c>
      <c r="AS27" s="32">
        <v>450</v>
      </c>
      <c r="AT27" s="32">
        <v>450</v>
      </c>
      <c r="AU27" s="32">
        <v>450</v>
      </c>
      <c r="AV27" s="32">
        <v>450</v>
      </c>
    </row>
    <row r="28" spans="1:48" x14ac:dyDescent="0.25">
      <c r="A28" s="1"/>
      <c r="B28" s="1"/>
      <c r="C28" s="21"/>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row>
    <row r="29" spans="1:48" x14ac:dyDescent="0.25">
      <c r="A29" s="1"/>
      <c r="B29" s="22" t="s">
        <v>53</v>
      </c>
      <c r="C29" s="21" t="s">
        <v>54</v>
      </c>
      <c r="D29" s="32">
        <v>763.31</v>
      </c>
      <c r="E29" s="32">
        <v>788.4</v>
      </c>
      <c r="F29" s="32">
        <v>584.5</v>
      </c>
      <c r="G29" s="32">
        <v>526.4</v>
      </c>
      <c r="H29" s="32">
        <v>599</v>
      </c>
      <c r="I29" s="32">
        <v>639.6</v>
      </c>
      <c r="J29" s="32">
        <v>607.1</v>
      </c>
      <c r="K29" s="32">
        <v>680.6</v>
      </c>
      <c r="L29" s="32">
        <v>573.25</v>
      </c>
      <c r="M29" s="32">
        <v>620.20000000000005</v>
      </c>
      <c r="N29" s="32">
        <v>655.8</v>
      </c>
      <c r="O29" s="32">
        <v>592.14</v>
      </c>
      <c r="P29" s="32">
        <v>611.44000000000005</v>
      </c>
      <c r="Q29" s="32">
        <v>608.82000000000005</v>
      </c>
      <c r="R29" s="32">
        <v>650.4</v>
      </c>
      <c r="S29" s="32">
        <v>677.94</v>
      </c>
      <c r="T29" s="32">
        <v>572.58000000000004</v>
      </c>
      <c r="U29" s="32">
        <v>578.13</v>
      </c>
      <c r="V29" s="32">
        <v>590.79999999999995</v>
      </c>
      <c r="W29" s="32">
        <v>550.20000000000005</v>
      </c>
      <c r="X29" s="32">
        <v>694.4</v>
      </c>
      <c r="Y29" s="32">
        <v>640.95000000000005</v>
      </c>
      <c r="Z29" s="32">
        <v>607.85</v>
      </c>
      <c r="AA29" s="32">
        <v>529.85</v>
      </c>
      <c r="AB29" s="32">
        <v>565.15</v>
      </c>
      <c r="AC29" s="32">
        <v>521.26</v>
      </c>
      <c r="AD29" s="32">
        <v>543.54999999999995</v>
      </c>
      <c r="AE29" s="32">
        <v>586.52</v>
      </c>
      <c r="AF29" s="32">
        <v>573.5</v>
      </c>
      <c r="AG29" s="32">
        <v>592.16</v>
      </c>
      <c r="AH29" s="32">
        <v>561.32000000000005</v>
      </c>
      <c r="AI29" s="32">
        <v>640.4</v>
      </c>
      <c r="AJ29" s="32">
        <v>616.38</v>
      </c>
      <c r="AK29" s="32">
        <v>595</v>
      </c>
      <c r="AL29" s="32">
        <v>582.16</v>
      </c>
      <c r="AM29" s="32">
        <v>559.59747454842454</v>
      </c>
      <c r="AN29" s="32">
        <v>565.85829134141909</v>
      </c>
      <c r="AO29" s="32">
        <v>564.71056385744669</v>
      </c>
      <c r="AP29" s="32">
        <v>549.47455091718462</v>
      </c>
      <c r="AQ29" s="32">
        <v>551.96174858088102</v>
      </c>
      <c r="AR29" s="32">
        <v>559.70299332815432</v>
      </c>
      <c r="AS29" s="32">
        <v>562.18696438402173</v>
      </c>
      <c r="AT29" s="32">
        <v>557.75475216278005</v>
      </c>
      <c r="AU29" s="32">
        <v>546.2561809937049</v>
      </c>
      <c r="AV29" s="32">
        <v>531.24594182124974</v>
      </c>
    </row>
    <row r="30" spans="1:48" x14ac:dyDescent="0.25">
      <c r="A30" s="1"/>
      <c r="B30" s="22"/>
      <c r="C30" s="21"/>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row>
    <row r="31" spans="1:48" x14ac:dyDescent="0.25">
      <c r="A31" s="1"/>
      <c r="B31" s="22" t="s">
        <v>215</v>
      </c>
      <c r="C31" s="21"/>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row>
    <row r="32" spans="1:48" x14ac:dyDescent="0.25">
      <c r="A32" s="1"/>
      <c r="B32" s="23" t="s">
        <v>216</v>
      </c>
      <c r="C32" s="21" t="s">
        <v>28</v>
      </c>
      <c r="D32" s="34">
        <v>78.547184944507819</v>
      </c>
      <c r="E32" s="34">
        <v>74.376339742547927</v>
      </c>
      <c r="F32" s="34">
        <v>75.58982942419577</v>
      </c>
      <c r="G32" s="34">
        <v>76.80771896940648</v>
      </c>
      <c r="H32" s="34">
        <v>69.431279161187504</v>
      </c>
      <c r="I32" s="34">
        <v>66.690458074157007</v>
      </c>
      <c r="J32" s="34">
        <v>65.02415124477929</v>
      </c>
      <c r="K32" s="34">
        <v>66.036172496770746</v>
      </c>
      <c r="L32" s="34">
        <v>61.688010070603589</v>
      </c>
      <c r="M32" s="34">
        <v>65.756907344171978</v>
      </c>
      <c r="N32" s="34">
        <v>69.143869834118775</v>
      </c>
      <c r="O32" s="34">
        <v>72.402627529838341</v>
      </c>
      <c r="P32" s="34">
        <v>67.270833333333314</v>
      </c>
      <c r="Q32" s="34">
        <v>83.884166666666673</v>
      </c>
      <c r="R32" s="34">
        <v>84.736666666666665</v>
      </c>
      <c r="S32" s="34">
        <v>87.700833333333335</v>
      </c>
      <c r="T32" s="34">
        <v>85.941666666666663</v>
      </c>
      <c r="U32" s="34">
        <v>92.609166666666667</v>
      </c>
      <c r="V32" s="34">
        <v>92.777499999999989</v>
      </c>
      <c r="W32" s="34">
        <v>83.250833333333347</v>
      </c>
      <c r="X32" s="34">
        <v>95.38</v>
      </c>
      <c r="Y32" s="34">
        <v>114.72499999999998</v>
      </c>
      <c r="Z32" s="34">
        <v>122.85833333333333</v>
      </c>
      <c r="AA32" s="34">
        <v>125.88583333333334</v>
      </c>
      <c r="AB32" s="34">
        <v>154.55916666666667</v>
      </c>
      <c r="AC32" s="34">
        <v>148.12</v>
      </c>
      <c r="AD32" s="34">
        <v>120.86</v>
      </c>
      <c r="AE32" s="34">
        <v>121.52</v>
      </c>
      <c r="AF32" s="34">
        <v>117.12</v>
      </c>
      <c r="AG32" s="34">
        <v>116.78</v>
      </c>
      <c r="AH32" s="34">
        <v>108.51</v>
      </c>
      <c r="AI32" s="34">
        <v>122.4</v>
      </c>
      <c r="AJ32" s="34">
        <v>144.4</v>
      </c>
      <c r="AK32" s="34">
        <v>175.54</v>
      </c>
      <c r="AL32" s="34">
        <v>187.12</v>
      </c>
      <c r="AM32" s="34">
        <v>226.77460677017902</v>
      </c>
      <c r="AN32" s="34">
        <v>236.28979148085506</v>
      </c>
      <c r="AO32" s="34">
        <v>233.84109396806033</v>
      </c>
      <c r="AP32" s="34">
        <v>219.03860535469033</v>
      </c>
      <c r="AQ32" s="34">
        <v>209.0750945847139</v>
      </c>
      <c r="AR32" s="34">
        <v>200.7660726019586</v>
      </c>
      <c r="AS32" s="34">
        <v>193.4930947793606</v>
      </c>
      <c r="AT32" s="34">
        <v>187.08166899750069</v>
      </c>
      <c r="AU32" s="34">
        <v>181.19323186849326</v>
      </c>
      <c r="AV32" s="34">
        <v>175.93305420066076</v>
      </c>
    </row>
    <row r="33" spans="1:48" x14ac:dyDescent="0.25">
      <c r="A33" s="1"/>
      <c r="B33" s="23" t="s">
        <v>217</v>
      </c>
      <c r="C33" s="21" t="s">
        <v>28</v>
      </c>
      <c r="D33" s="34">
        <v>92.145830000000004</v>
      </c>
      <c r="E33" s="34">
        <v>92.740830000000003</v>
      </c>
      <c r="F33" s="34">
        <v>86.466669999999993</v>
      </c>
      <c r="G33" s="34">
        <v>91.721670000000003</v>
      </c>
      <c r="H33" s="34">
        <v>83.241669999999999</v>
      </c>
      <c r="I33" s="34">
        <v>70.492500000000007</v>
      </c>
      <c r="J33" s="34">
        <v>61.305</v>
      </c>
      <c r="K33" s="34">
        <v>81.342500000000001</v>
      </c>
      <c r="L33" s="34">
        <v>78.13167</v>
      </c>
      <c r="M33" s="34">
        <v>82.64</v>
      </c>
      <c r="N33" s="34">
        <v>94.30749999999999</v>
      </c>
      <c r="O33" s="34">
        <v>95.34333333333332</v>
      </c>
      <c r="P33" s="34">
        <v>86.34083333333335</v>
      </c>
      <c r="Q33" s="34">
        <v>95.21</v>
      </c>
      <c r="R33" s="34">
        <v>111.78666666666669</v>
      </c>
      <c r="S33" s="34">
        <v>120.09583333333336</v>
      </c>
      <c r="T33" s="34">
        <v>117.67916666666667</v>
      </c>
      <c r="U33" s="34">
        <v>115.47416666666668</v>
      </c>
      <c r="V33" s="34">
        <v>107.61999999999999</v>
      </c>
      <c r="W33" s="34">
        <v>101.89183333333334</v>
      </c>
      <c r="X33" s="34">
        <v>115.39666666666665</v>
      </c>
      <c r="Y33" s="34">
        <v>141.24666666666664</v>
      </c>
      <c r="Z33" s="34">
        <v>158.185</v>
      </c>
      <c r="AA33" s="34">
        <v>158.83833333333334</v>
      </c>
      <c r="AB33" s="34">
        <v>225.06916666666669</v>
      </c>
      <c r="AC33" s="34">
        <v>226.52</v>
      </c>
      <c r="AD33" s="34">
        <v>153.44</v>
      </c>
      <c r="AE33" s="34">
        <v>155.815</v>
      </c>
      <c r="AF33" s="34">
        <v>159.19999999999999</v>
      </c>
      <c r="AG33" s="34">
        <v>153.65</v>
      </c>
      <c r="AH33" s="34">
        <v>145.82</v>
      </c>
      <c r="AI33" s="34">
        <v>157.65</v>
      </c>
      <c r="AJ33" s="34">
        <v>181.51</v>
      </c>
      <c r="AK33" s="34">
        <v>242.98783821023699</v>
      </c>
      <c r="AL33" s="34">
        <v>282.75150648188986</v>
      </c>
      <c r="AM33" s="34">
        <v>357.62682306861177</v>
      </c>
      <c r="AN33" s="34">
        <v>371.86123447569952</v>
      </c>
      <c r="AO33" s="34">
        <v>358.88335432663609</v>
      </c>
      <c r="AP33" s="34">
        <v>330.44245196756839</v>
      </c>
      <c r="AQ33" s="34">
        <v>311.08456722280005</v>
      </c>
      <c r="AR33" s="34">
        <v>295.67041223390464</v>
      </c>
      <c r="AS33" s="34">
        <v>283.94179377897461</v>
      </c>
      <c r="AT33" s="34">
        <v>273.92049944080026</v>
      </c>
      <c r="AU33" s="34">
        <v>264.4581253297452</v>
      </c>
      <c r="AV33" s="34">
        <v>256.85433648781662</v>
      </c>
    </row>
    <row r="34" spans="1:48" ht="15.75" thickBot="1" x14ac:dyDescent="0.3">
      <c r="A34" s="1"/>
      <c r="B34" s="27"/>
      <c r="C34" s="29"/>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row>
    <row r="35" spans="1:48" x14ac:dyDescent="0.25">
      <c r="A35" s="1"/>
      <c r="B35" s="1"/>
      <c r="C35" s="2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25">
      <c r="A36" s="1"/>
      <c r="B36" s="1"/>
      <c r="C36" s="2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25">
      <c r="A37" s="1"/>
      <c r="B37" s="15" t="str">
        <f>+TOC!A90&amp;" Hogs and Pigs"</f>
        <v>Arkansas Hogs and Pigs</v>
      </c>
      <c r="C37" s="16"/>
      <c r="D37" s="15">
        <v>1990</v>
      </c>
      <c r="E37" s="15">
        <v>1991</v>
      </c>
      <c r="F37" s="15">
        <v>1992</v>
      </c>
      <c r="G37" s="15">
        <v>1993</v>
      </c>
      <c r="H37" s="15">
        <v>1994</v>
      </c>
      <c r="I37" s="15">
        <v>1995</v>
      </c>
      <c r="J37" s="15">
        <v>1996</v>
      </c>
      <c r="K37" s="15">
        <v>1997</v>
      </c>
      <c r="L37" s="15">
        <v>1998</v>
      </c>
      <c r="M37" s="15">
        <v>1999</v>
      </c>
      <c r="N37" s="15">
        <v>2000</v>
      </c>
      <c r="O37" s="15">
        <v>2001</v>
      </c>
      <c r="P37" s="15">
        <v>2002</v>
      </c>
      <c r="Q37" s="15">
        <v>2003</v>
      </c>
      <c r="R37" s="15">
        <v>2004</v>
      </c>
      <c r="S37" s="15">
        <v>2005</v>
      </c>
      <c r="T37" s="15">
        <v>2006</v>
      </c>
      <c r="U37" s="15">
        <v>2007</v>
      </c>
      <c r="V37" s="15">
        <v>2008</v>
      </c>
      <c r="W37" s="15">
        <v>2009</v>
      </c>
      <c r="X37" s="15">
        <v>2010</v>
      </c>
      <c r="Y37" s="15">
        <v>2011</v>
      </c>
      <c r="Z37" s="15">
        <v>2012</v>
      </c>
      <c r="AA37" s="15">
        <v>2013</v>
      </c>
      <c r="AB37" s="15">
        <v>2014</v>
      </c>
      <c r="AC37" s="15">
        <v>2015</v>
      </c>
      <c r="AD37" s="15">
        <v>2016</v>
      </c>
      <c r="AE37" s="15">
        <v>2017</v>
      </c>
      <c r="AF37" s="15">
        <v>2018</v>
      </c>
      <c r="AG37" s="15">
        <v>2019</v>
      </c>
      <c r="AH37" s="15">
        <v>2020</v>
      </c>
      <c r="AI37" s="15">
        <v>2021</v>
      </c>
      <c r="AJ37" s="15">
        <v>2022</v>
      </c>
      <c r="AK37" s="15">
        <v>2023</v>
      </c>
      <c r="AL37" s="15">
        <v>2024</v>
      </c>
      <c r="AM37" s="15">
        <v>2025</v>
      </c>
      <c r="AN37" s="15">
        <v>2026</v>
      </c>
      <c r="AO37" s="15">
        <v>2027</v>
      </c>
      <c r="AP37" s="15">
        <v>2028</v>
      </c>
      <c r="AQ37" s="15">
        <v>2029</v>
      </c>
      <c r="AR37" s="15">
        <v>2030</v>
      </c>
      <c r="AS37" s="15">
        <v>2031</v>
      </c>
      <c r="AT37" s="15">
        <v>2032</v>
      </c>
      <c r="AU37" s="15">
        <v>2033</v>
      </c>
      <c r="AV37" s="15">
        <v>2034</v>
      </c>
    </row>
    <row r="38" spans="1:48" ht="15.75" thickBot="1" x14ac:dyDescent="0.3">
      <c r="A38" s="1"/>
      <c r="B38" s="19"/>
      <c r="C38" s="20" t="s">
        <v>7</v>
      </c>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row>
    <row r="39" spans="1:48" x14ac:dyDescent="0.25">
      <c r="A39" s="1"/>
      <c r="B39" s="1"/>
      <c r="C39" s="21"/>
      <c r="D39" s="1"/>
      <c r="E39" s="1"/>
      <c r="F39" s="1"/>
      <c r="G39" s="1"/>
      <c r="H39" s="1" t="s">
        <v>55</v>
      </c>
      <c r="I39" s="1"/>
      <c r="J39" s="1"/>
      <c r="K39" s="1"/>
      <c r="L39" s="1"/>
      <c r="M39" s="1"/>
      <c r="N39" s="1"/>
      <c r="O39" s="1"/>
      <c r="P39" s="1"/>
      <c r="Q39" s="1"/>
      <c r="R39" s="1"/>
      <c r="S39" s="1" t="s">
        <v>55</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22" t="s">
        <v>56</v>
      </c>
      <c r="C40" s="21" t="s">
        <v>40</v>
      </c>
      <c r="D40" s="28"/>
      <c r="E40" s="32">
        <v>760</v>
      </c>
      <c r="F40" s="32">
        <v>760</v>
      </c>
      <c r="G40" s="32">
        <v>810</v>
      </c>
      <c r="H40" s="32">
        <v>890</v>
      </c>
      <c r="I40" s="32">
        <v>770</v>
      </c>
      <c r="J40" s="32">
        <v>790</v>
      </c>
      <c r="K40" s="32">
        <v>825</v>
      </c>
      <c r="L40" s="32">
        <v>860</v>
      </c>
      <c r="M40" s="32">
        <v>750</v>
      </c>
      <c r="N40" s="32">
        <v>710</v>
      </c>
      <c r="O40" s="32">
        <v>685</v>
      </c>
      <c r="P40" s="32">
        <v>580</v>
      </c>
      <c r="Q40" s="32">
        <v>305</v>
      </c>
      <c r="R40" s="32">
        <v>310</v>
      </c>
      <c r="S40" s="32">
        <v>330</v>
      </c>
      <c r="T40" s="32">
        <v>275</v>
      </c>
      <c r="U40" s="32">
        <v>260</v>
      </c>
      <c r="V40" s="32">
        <v>290</v>
      </c>
      <c r="W40" s="32">
        <v>280</v>
      </c>
      <c r="X40" s="32">
        <v>195</v>
      </c>
      <c r="Y40" s="32">
        <v>160</v>
      </c>
      <c r="Z40" s="32">
        <v>107</v>
      </c>
      <c r="AA40" s="32">
        <v>110</v>
      </c>
      <c r="AB40" s="32">
        <v>115</v>
      </c>
      <c r="AC40" s="32">
        <v>115</v>
      </c>
      <c r="AD40" s="32">
        <v>166</v>
      </c>
      <c r="AE40" s="32">
        <v>142</v>
      </c>
      <c r="AF40" s="32">
        <v>131</v>
      </c>
      <c r="AG40" s="32">
        <v>130</v>
      </c>
      <c r="AH40" s="32">
        <v>117</v>
      </c>
      <c r="AI40" s="32">
        <v>126</v>
      </c>
      <c r="AJ40" s="32">
        <v>116</v>
      </c>
      <c r="AK40" s="32">
        <v>147</v>
      </c>
      <c r="AL40" s="32">
        <v>134</v>
      </c>
      <c r="AM40" s="32">
        <v>106.65028164131309</v>
      </c>
      <c r="AN40" s="32">
        <v>107.81680663087946</v>
      </c>
      <c r="AO40" s="32">
        <v>120.28634371610502</v>
      </c>
      <c r="AP40" s="32">
        <v>131.60531488838242</v>
      </c>
      <c r="AQ40" s="32">
        <v>136.16756005076667</v>
      </c>
      <c r="AR40" s="32">
        <v>134.41483381350989</v>
      </c>
      <c r="AS40" s="32">
        <v>130.89778213364514</v>
      </c>
      <c r="AT40" s="32">
        <v>129.06752486222103</v>
      </c>
      <c r="AU40" s="32">
        <v>128.1562413467428</v>
      </c>
      <c r="AV40" s="32">
        <v>127.5746761367173</v>
      </c>
    </row>
    <row r="41" spans="1:48" x14ac:dyDescent="0.25">
      <c r="A41" s="1"/>
      <c r="B41" s="1" t="s">
        <v>57</v>
      </c>
      <c r="C41" s="21" t="s">
        <v>40</v>
      </c>
      <c r="D41" s="28"/>
      <c r="E41" s="32">
        <v>91</v>
      </c>
      <c r="F41" s="32">
        <v>110</v>
      </c>
      <c r="G41" s="32">
        <v>115</v>
      </c>
      <c r="H41" s="32">
        <v>120</v>
      </c>
      <c r="I41" s="32">
        <v>110</v>
      </c>
      <c r="J41" s="32">
        <v>110</v>
      </c>
      <c r="K41" s="32">
        <v>110</v>
      </c>
      <c r="L41" s="32">
        <v>110</v>
      </c>
      <c r="M41" s="32">
        <v>110</v>
      </c>
      <c r="N41" s="32">
        <v>110</v>
      </c>
      <c r="O41" s="32">
        <v>110</v>
      </c>
      <c r="P41" s="32">
        <v>100</v>
      </c>
      <c r="Q41" s="32">
        <v>80</v>
      </c>
      <c r="R41" s="32">
        <v>85</v>
      </c>
      <c r="S41" s="32">
        <v>85</v>
      </c>
      <c r="T41" s="32">
        <v>85</v>
      </c>
      <c r="U41" s="32">
        <v>85</v>
      </c>
      <c r="V41" s="32">
        <v>85</v>
      </c>
      <c r="W41" s="32">
        <v>90</v>
      </c>
      <c r="X41" s="32">
        <v>65</v>
      </c>
      <c r="Y41" s="32">
        <v>58</v>
      </c>
      <c r="Z41" s="32">
        <v>60</v>
      </c>
      <c r="AA41" s="32">
        <v>63</v>
      </c>
      <c r="AB41" s="32">
        <v>62</v>
      </c>
      <c r="AC41" s="32">
        <v>57</v>
      </c>
      <c r="AD41" s="32">
        <v>61</v>
      </c>
      <c r="AE41" s="32">
        <v>49</v>
      </c>
      <c r="AF41" s="32">
        <v>48</v>
      </c>
      <c r="AG41" s="32">
        <v>46</v>
      </c>
      <c r="AH41" s="32">
        <v>39</v>
      </c>
      <c r="AI41" s="32">
        <v>43</v>
      </c>
      <c r="AJ41" s="32">
        <v>45</v>
      </c>
      <c r="AK41" s="32">
        <v>46</v>
      </c>
      <c r="AL41" s="32">
        <v>43</v>
      </c>
      <c r="AM41" s="32">
        <v>42.149704522325976</v>
      </c>
      <c r="AN41" s="32">
        <v>42.085093031934363</v>
      </c>
      <c r="AO41" s="32">
        <v>42.431334670170493</v>
      </c>
      <c r="AP41" s="32">
        <v>42.667035055481342</v>
      </c>
      <c r="AQ41" s="32">
        <v>42.571626528981454</v>
      </c>
      <c r="AR41" s="32">
        <v>42.231857137502942</v>
      </c>
      <c r="AS41" s="32">
        <v>41.81065122458444</v>
      </c>
      <c r="AT41" s="32">
        <v>41.367595547184756</v>
      </c>
      <c r="AU41" s="32">
        <v>40.910231248882162</v>
      </c>
      <c r="AV41" s="32">
        <v>40.441218804793216</v>
      </c>
    </row>
    <row r="42" spans="1:48" x14ac:dyDescent="0.25">
      <c r="A42" s="1"/>
      <c r="B42" s="1" t="s">
        <v>58</v>
      </c>
      <c r="C42" s="21" t="s">
        <v>40</v>
      </c>
      <c r="D42" s="24"/>
      <c r="E42" s="32">
        <v>669</v>
      </c>
      <c r="F42" s="32">
        <v>650</v>
      </c>
      <c r="G42" s="32">
        <v>695</v>
      </c>
      <c r="H42" s="32">
        <v>770</v>
      </c>
      <c r="I42" s="32">
        <v>660</v>
      </c>
      <c r="J42" s="32">
        <v>680</v>
      </c>
      <c r="K42" s="32">
        <v>715</v>
      </c>
      <c r="L42" s="32">
        <v>750</v>
      </c>
      <c r="M42" s="32">
        <v>640</v>
      </c>
      <c r="N42" s="32">
        <v>600</v>
      </c>
      <c r="O42" s="32">
        <v>575</v>
      </c>
      <c r="P42" s="32">
        <v>480</v>
      </c>
      <c r="Q42" s="32">
        <v>225</v>
      </c>
      <c r="R42" s="32">
        <v>225</v>
      </c>
      <c r="S42" s="32">
        <v>245</v>
      </c>
      <c r="T42" s="32">
        <v>190</v>
      </c>
      <c r="U42" s="32">
        <v>175</v>
      </c>
      <c r="V42" s="32">
        <v>205</v>
      </c>
      <c r="W42" s="32">
        <v>190</v>
      </c>
      <c r="X42" s="32">
        <v>130</v>
      </c>
      <c r="Y42" s="32">
        <v>102</v>
      </c>
      <c r="Z42" s="32">
        <v>47</v>
      </c>
      <c r="AA42" s="32">
        <v>47</v>
      </c>
      <c r="AB42" s="32">
        <v>53</v>
      </c>
      <c r="AC42" s="32">
        <v>58</v>
      </c>
      <c r="AD42" s="32">
        <v>105</v>
      </c>
      <c r="AE42" s="32">
        <v>93</v>
      </c>
      <c r="AF42" s="32">
        <v>83</v>
      </c>
      <c r="AG42" s="32">
        <v>84</v>
      </c>
      <c r="AH42" s="32">
        <v>78</v>
      </c>
      <c r="AI42" s="32">
        <v>83</v>
      </c>
      <c r="AJ42" s="32">
        <v>71</v>
      </c>
      <c r="AK42" s="32">
        <v>101</v>
      </c>
      <c r="AL42" s="32">
        <v>91</v>
      </c>
      <c r="AM42" s="32">
        <v>64.50057711898711</v>
      </c>
      <c r="AN42" s="32">
        <v>65.731713598945092</v>
      </c>
      <c r="AO42" s="32">
        <v>77.855009045934537</v>
      </c>
      <c r="AP42" s="32">
        <v>88.938279832901088</v>
      </c>
      <c r="AQ42" s="32">
        <v>93.595933521785213</v>
      </c>
      <c r="AR42" s="32">
        <v>92.182976676006945</v>
      </c>
      <c r="AS42" s="32">
        <v>89.087130909060704</v>
      </c>
      <c r="AT42" s="32">
        <v>87.699929315036286</v>
      </c>
      <c r="AU42" s="32">
        <v>87.246010097860648</v>
      </c>
      <c r="AV42" s="32">
        <v>87.133457331924092</v>
      </c>
    </row>
    <row r="43" spans="1:48" x14ac:dyDescent="0.25">
      <c r="A43" s="1"/>
      <c r="B43" s="1"/>
      <c r="C43" s="21"/>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row>
    <row r="44" spans="1:48" x14ac:dyDescent="0.25">
      <c r="A44" s="1"/>
      <c r="B44" s="1" t="s">
        <v>59</v>
      </c>
      <c r="C44" s="21" t="s">
        <v>40</v>
      </c>
      <c r="D44" s="32">
        <v>0</v>
      </c>
      <c r="E44" s="32">
        <v>0</v>
      </c>
      <c r="F44" s="32">
        <v>0</v>
      </c>
      <c r="G44" s="32">
        <v>189</v>
      </c>
      <c r="H44" s="32">
        <v>203</v>
      </c>
      <c r="I44" s="32">
        <v>209</v>
      </c>
      <c r="J44" s="32">
        <v>217</v>
      </c>
      <c r="K44" s="32">
        <v>225</v>
      </c>
      <c r="L44" s="32">
        <v>225</v>
      </c>
      <c r="M44" s="32">
        <v>223</v>
      </c>
      <c r="N44" s="32">
        <v>221</v>
      </c>
      <c r="O44" s="32">
        <v>215</v>
      </c>
      <c r="P44" s="32">
        <v>200</v>
      </c>
      <c r="Q44" s="32">
        <v>149</v>
      </c>
      <c r="R44" s="32">
        <v>164</v>
      </c>
      <c r="S44" s="32">
        <v>171</v>
      </c>
      <c r="T44" s="32">
        <v>160</v>
      </c>
      <c r="U44" s="32">
        <v>171</v>
      </c>
      <c r="V44" s="32">
        <v>185</v>
      </c>
      <c r="W44" s="32">
        <v>167</v>
      </c>
      <c r="X44" s="32">
        <v>115</v>
      </c>
      <c r="Y44" s="32">
        <v>119</v>
      </c>
      <c r="Z44" s="32">
        <v>124</v>
      </c>
      <c r="AA44" s="32">
        <v>132</v>
      </c>
      <c r="AB44" s="32">
        <v>116</v>
      </c>
      <c r="AC44" s="32">
        <v>126</v>
      </c>
      <c r="AD44" s="32">
        <v>122</v>
      </c>
      <c r="AE44" s="32">
        <v>110</v>
      </c>
      <c r="AF44" s="32">
        <v>101</v>
      </c>
      <c r="AG44" s="32">
        <v>93</v>
      </c>
      <c r="AH44" s="32">
        <v>78</v>
      </c>
      <c r="AI44" s="32">
        <v>82</v>
      </c>
      <c r="AJ44" s="32">
        <v>79</v>
      </c>
      <c r="AK44" s="32">
        <v>76</v>
      </c>
      <c r="AL44" s="32">
        <v>82.888252148997125</v>
      </c>
      <c r="AM44" s="32">
        <v>82.223495702005721</v>
      </c>
      <c r="AN44" s="32">
        <v>80.61792343900521</v>
      </c>
      <c r="AO44" s="32">
        <v>80.495920653423326</v>
      </c>
      <c r="AP44" s="32">
        <v>81.149712170894986</v>
      </c>
      <c r="AQ44" s="32">
        <v>81.594773929977663</v>
      </c>
      <c r="AR44" s="32">
        <v>81.414618574781599</v>
      </c>
      <c r="AS44" s="32">
        <v>80.773048291158844</v>
      </c>
      <c r="AT44" s="32">
        <v>79.97770532092018</v>
      </c>
      <c r="AU44" s="32">
        <v>79.141104485944851</v>
      </c>
      <c r="AV44" s="32">
        <v>78.277485366800406</v>
      </c>
    </row>
    <row r="45" spans="1:48" x14ac:dyDescent="0.25">
      <c r="A45" s="1"/>
      <c r="B45" s="1" t="s">
        <v>60</v>
      </c>
      <c r="C45" s="21" t="s">
        <v>218</v>
      </c>
      <c r="D45" s="35">
        <v>0</v>
      </c>
      <c r="E45" s="35">
        <v>0</v>
      </c>
      <c r="F45" s="35">
        <v>0</v>
      </c>
      <c r="G45" s="35">
        <v>9.1199999999999992</v>
      </c>
      <c r="H45" s="35">
        <v>8.92</v>
      </c>
      <c r="I45" s="35">
        <v>9.3000000000000007</v>
      </c>
      <c r="J45" s="35">
        <v>8.6300000000000008</v>
      </c>
      <c r="K45" s="35">
        <v>8.4499999999999993</v>
      </c>
      <c r="L45" s="35">
        <v>8.48</v>
      </c>
      <c r="M45" s="35">
        <v>8.48</v>
      </c>
      <c r="N45" s="35">
        <v>8.83</v>
      </c>
      <c r="O45" s="35">
        <v>9.18</v>
      </c>
      <c r="P45" s="35">
        <v>9.5299999999999994</v>
      </c>
      <c r="Q45" s="35">
        <v>9.6300000000000008</v>
      </c>
      <c r="R45" s="35">
        <v>9.5500000000000007</v>
      </c>
      <c r="S45" s="35">
        <v>9.6300000000000008</v>
      </c>
      <c r="T45" s="35">
        <v>9.64</v>
      </c>
      <c r="U45" s="35">
        <v>9.6999999999999993</v>
      </c>
      <c r="V45" s="35">
        <v>9.7200000000000006</v>
      </c>
      <c r="W45" s="35">
        <v>9.73</v>
      </c>
      <c r="X45" s="35">
        <v>10.15</v>
      </c>
      <c r="Y45" s="35">
        <v>10.31</v>
      </c>
      <c r="Z45" s="35">
        <v>10.26</v>
      </c>
      <c r="AA45" s="35">
        <v>10.75</v>
      </c>
      <c r="AB45" s="35">
        <v>9.6199999999999992</v>
      </c>
      <c r="AC45" s="35">
        <v>10.53968253968254</v>
      </c>
      <c r="AD45" s="35">
        <v>10.581967213114755</v>
      </c>
      <c r="AE45" s="35">
        <v>10.372727272727273</v>
      </c>
      <c r="AF45" s="35">
        <v>10.603960396039604</v>
      </c>
      <c r="AG45" s="35">
        <v>10.935483870967742</v>
      </c>
      <c r="AH45" s="35">
        <v>11.346153846153847</v>
      </c>
      <c r="AI45" s="35">
        <v>11.475609756097562</v>
      </c>
      <c r="AJ45" s="35">
        <v>11.278481012658228</v>
      </c>
      <c r="AK45" s="35">
        <v>12.381578947368421</v>
      </c>
      <c r="AL45" s="35">
        <v>11.786509017298492</v>
      </c>
      <c r="AM45" s="35">
        <v>11.891439087228562</v>
      </c>
      <c r="AN45" s="35">
        <v>11.996369157158632</v>
      </c>
      <c r="AO45" s="35">
        <v>12.101299227088703</v>
      </c>
      <c r="AP45" s="35">
        <v>12.206229297018773</v>
      </c>
      <c r="AQ45" s="35">
        <v>12.311159366948841</v>
      </c>
      <c r="AR45" s="35">
        <v>12.416089436878911</v>
      </c>
      <c r="AS45" s="35">
        <v>12.521019506808981</v>
      </c>
      <c r="AT45" s="35">
        <v>12.625949576739051</v>
      </c>
      <c r="AU45" s="35">
        <v>12.730879646669122</v>
      </c>
      <c r="AV45" s="35">
        <v>12.83580971659919</v>
      </c>
    </row>
    <row r="46" spans="1:48" x14ac:dyDescent="0.25">
      <c r="A46" s="1"/>
      <c r="B46" s="1" t="s">
        <v>61</v>
      </c>
      <c r="C46" s="21" t="s">
        <v>40</v>
      </c>
      <c r="D46" s="32">
        <v>0</v>
      </c>
      <c r="E46" s="32">
        <v>0</v>
      </c>
      <c r="F46" s="32">
        <v>0</v>
      </c>
      <c r="G46" s="32">
        <v>1723</v>
      </c>
      <c r="H46" s="32">
        <v>1810.3</v>
      </c>
      <c r="I46" s="32">
        <v>1944</v>
      </c>
      <c r="J46" s="32">
        <v>1872</v>
      </c>
      <c r="K46" s="32">
        <v>1901</v>
      </c>
      <c r="L46" s="32">
        <v>1907</v>
      </c>
      <c r="M46" s="32">
        <v>1891</v>
      </c>
      <c r="N46" s="32">
        <v>1951</v>
      </c>
      <c r="O46" s="32">
        <v>1973</v>
      </c>
      <c r="P46" s="32">
        <v>1905</v>
      </c>
      <c r="Q46" s="32">
        <v>1435</v>
      </c>
      <c r="R46" s="32">
        <v>1566</v>
      </c>
      <c r="S46" s="32">
        <v>1647</v>
      </c>
      <c r="T46" s="32">
        <v>1543</v>
      </c>
      <c r="U46" s="32">
        <v>1658</v>
      </c>
      <c r="V46" s="32">
        <v>1799</v>
      </c>
      <c r="W46" s="32">
        <v>1625</v>
      </c>
      <c r="X46" s="32">
        <v>1167</v>
      </c>
      <c r="Y46" s="32">
        <v>1227</v>
      </c>
      <c r="Z46" s="32">
        <v>1272</v>
      </c>
      <c r="AA46" s="32">
        <v>1419</v>
      </c>
      <c r="AB46" s="32">
        <v>1116</v>
      </c>
      <c r="AC46" s="32">
        <v>1328</v>
      </c>
      <c r="AD46" s="32">
        <v>1291</v>
      </c>
      <c r="AE46" s="32">
        <v>1141</v>
      </c>
      <c r="AF46" s="32">
        <v>1071</v>
      </c>
      <c r="AG46" s="32">
        <v>1017</v>
      </c>
      <c r="AH46" s="32">
        <v>885</v>
      </c>
      <c r="AI46" s="32">
        <v>941</v>
      </c>
      <c r="AJ46" s="32">
        <v>891</v>
      </c>
      <c r="AK46" s="32">
        <v>941</v>
      </c>
      <c r="AL46" s="32">
        <v>976.96313138226571</v>
      </c>
      <c r="AM46" s="32">
        <v>977.75569067940057</v>
      </c>
      <c r="AN46" s="32">
        <v>967.12237025785805</v>
      </c>
      <c r="AO46" s="32">
        <v>974.10522238706517</v>
      </c>
      <c r="AP46" s="32">
        <v>990.53199414501921</v>
      </c>
      <c r="AQ46" s="32">
        <v>1004.5262653621176</v>
      </c>
      <c r="AR46" s="32">
        <v>1010.8511856938715</v>
      </c>
      <c r="AS46" s="32">
        <v>1011.3609132780238</v>
      </c>
      <c r="AT46" s="32">
        <v>1009.7944746452328</v>
      </c>
      <c r="AU46" s="32">
        <v>1007.5358763150297</v>
      </c>
      <c r="AV46" s="32">
        <v>1004.7549072621275</v>
      </c>
    </row>
    <row r="47" spans="1:48" x14ac:dyDescent="0.25">
      <c r="A47" s="1"/>
      <c r="B47" s="1"/>
      <c r="C47" s="21"/>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row>
    <row r="48" spans="1:48" x14ac:dyDescent="0.25">
      <c r="A48" s="1"/>
      <c r="B48" s="1" t="s">
        <v>46</v>
      </c>
      <c r="C48" s="21" t="s">
        <v>40</v>
      </c>
      <c r="D48" s="32">
        <v>26</v>
      </c>
      <c r="E48" s="32">
        <v>22</v>
      </c>
      <c r="F48" s="32">
        <v>23</v>
      </c>
      <c r="G48" s="32">
        <v>18</v>
      </c>
      <c r="H48" s="32">
        <v>30</v>
      </c>
      <c r="I48" s="32">
        <v>40</v>
      </c>
      <c r="J48" s="32">
        <v>75</v>
      </c>
      <c r="K48" s="32">
        <v>90</v>
      </c>
      <c r="L48" s="32">
        <v>150</v>
      </c>
      <c r="M48" s="32">
        <v>140</v>
      </c>
      <c r="N48" s="32">
        <v>115</v>
      </c>
      <c r="O48" s="32">
        <v>125</v>
      </c>
      <c r="P48" s="32">
        <v>70</v>
      </c>
      <c r="Q48" s="32">
        <v>100</v>
      </c>
      <c r="R48" s="32">
        <v>100</v>
      </c>
      <c r="S48" s="32">
        <v>85</v>
      </c>
      <c r="T48" s="32">
        <v>50</v>
      </c>
      <c r="U48" s="32">
        <v>50</v>
      </c>
      <c r="V48" s="32">
        <v>50</v>
      </c>
      <c r="W48" s="32">
        <v>40</v>
      </c>
      <c r="X48" s="32">
        <v>30</v>
      </c>
      <c r="Y48" s="32">
        <v>30</v>
      </c>
      <c r="Z48" s="32">
        <v>30</v>
      </c>
      <c r="AA48" s="32">
        <v>30</v>
      </c>
      <c r="AB48" s="32">
        <v>20</v>
      </c>
      <c r="AC48" s="32">
        <v>20</v>
      </c>
      <c r="AD48" s="32">
        <v>20</v>
      </c>
      <c r="AE48" s="32">
        <v>20</v>
      </c>
      <c r="AF48" s="32">
        <v>21</v>
      </c>
      <c r="AG48" s="32">
        <v>21</v>
      </c>
      <c r="AH48" s="32">
        <v>21</v>
      </c>
      <c r="AI48" s="32">
        <v>21</v>
      </c>
      <c r="AJ48" s="32">
        <v>21</v>
      </c>
      <c r="AK48" s="32">
        <v>25</v>
      </c>
      <c r="AL48" s="32">
        <v>21.120879120879124</v>
      </c>
      <c r="AM48" s="32">
        <v>21.111758241758242</v>
      </c>
      <c r="AN48" s="32">
        <v>21.102637362637367</v>
      </c>
      <c r="AO48" s="32">
        <v>21.093516483516488</v>
      </c>
      <c r="AP48" s="32">
        <v>21.084395604395606</v>
      </c>
      <c r="AQ48" s="32">
        <v>21.075274725274731</v>
      </c>
      <c r="AR48" s="32">
        <v>21.066153846153853</v>
      </c>
      <c r="AS48" s="32">
        <v>21.057032967032967</v>
      </c>
      <c r="AT48" s="32">
        <v>21.047912087912092</v>
      </c>
      <c r="AU48" s="32">
        <v>21.03879120879121</v>
      </c>
      <c r="AV48" s="32">
        <v>21.029670329670331</v>
      </c>
    </row>
    <row r="49" spans="1:48" x14ac:dyDescent="0.25">
      <c r="A49" s="1"/>
      <c r="B49" s="1" t="s">
        <v>47</v>
      </c>
      <c r="C49" s="21" t="s">
        <v>40</v>
      </c>
      <c r="D49" s="32">
        <v>1391</v>
      </c>
      <c r="E49" s="32">
        <v>1432</v>
      </c>
      <c r="F49" s="32">
        <v>1506</v>
      </c>
      <c r="G49" s="32">
        <v>1575</v>
      </c>
      <c r="H49" s="32">
        <v>1829.3</v>
      </c>
      <c r="I49" s="32">
        <v>1813</v>
      </c>
      <c r="J49" s="32">
        <v>1776</v>
      </c>
      <c r="K49" s="32">
        <v>1820</v>
      </c>
      <c r="L49" s="32">
        <v>2026</v>
      </c>
      <c r="M49" s="32">
        <v>1955</v>
      </c>
      <c r="N49" s="32">
        <v>2010</v>
      </c>
      <c r="O49" s="32">
        <v>2111</v>
      </c>
      <c r="P49" s="32">
        <v>2164</v>
      </c>
      <c r="Q49" s="32">
        <v>1499</v>
      </c>
      <c r="R49" s="32">
        <v>1624</v>
      </c>
      <c r="S49" s="32">
        <v>1765</v>
      </c>
      <c r="T49" s="32">
        <v>1590</v>
      </c>
      <c r="U49" s="32">
        <v>1658</v>
      </c>
      <c r="V49" s="32">
        <v>1830</v>
      </c>
      <c r="W49" s="32">
        <v>1700</v>
      </c>
      <c r="X49" s="32">
        <v>1212</v>
      </c>
      <c r="Y49" s="32">
        <v>1292</v>
      </c>
      <c r="Z49" s="32">
        <v>1284</v>
      </c>
      <c r="AA49" s="32">
        <v>1431</v>
      </c>
      <c r="AB49" s="32">
        <v>1123</v>
      </c>
      <c r="AC49" s="32">
        <v>1287</v>
      </c>
      <c r="AD49" s="32">
        <v>1326</v>
      </c>
      <c r="AE49" s="32">
        <v>1153</v>
      </c>
      <c r="AF49" s="32">
        <v>1085</v>
      </c>
      <c r="AG49" s="32">
        <v>1040</v>
      </c>
      <c r="AH49" s="32">
        <v>882</v>
      </c>
      <c r="AI49" s="32">
        <v>960</v>
      </c>
      <c r="AJ49" s="32">
        <v>870</v>
      </c>
      <c r="AK49" s="32">
        <v>966</v>
      </c>
      <c r="AL49" s="32">
        <v>1012.4039592873637</v>
      </c>
      <c r="AM49" s="32">
        <v>984.67175453358482</v>
      </c>
      <c r="AN49" s="32">
        <v>962.83750778181002</v>
      </c>
      <c r="AO49" s="32">
        <v>970.88561788998504</v>
      </c>
      <c r="AP49" s="32">
        <v>993.88678582279579</v>
      </c>
      <c r="AQ49" s="32">
        <v>1014.0424267490223</v>
      </c>
      <c r="AR49" s="32">
        <v>1022.0603350814116</v>
      </c>
      <c r="AS49" s="32">
        <v>1020.8732271816402</v>
      </c>
      <c r="AT49" s="32">
        <v>1018.3995829156299</v>
      </c>
      <c r="AU49" s="32">
        <v>1015.8303782493256</v>
      </c>
      <c r="AV49" s="32">
        <v>1012.4343717594049</v>
      </c>
    </row>
    <row r="50" spans="1:48" x14ac:dyDescent="0.25">
      <c r="A50" s="1"/>
      <c r="B50" s="1" t="s">
        <v>50</v>
      </c>
      <c r="C50" s="21" t="s">
        <v>40</v>
      </c>
      <c r="D50" s="32">
        <v>5</v>
      </c>
      <c r="E50" s="32">
        <v>3</v>
      </c>
      <c r="F50" s="32">
        <v>3</v>
      </c>
      <c r="G50" s="32">
        <v>1</v>
      </c>
      <c r="H50" s="32">
        <v>1</v>
      </c>
      <c r="I50" s="32">
        <v>1</v>
      </c>
      <c r="J50" s="32">
        <v>1</v>
      </c>
      <c r="K50" s="32">
        <v>1</v>
      </c>
      <c r="L50" s="32">
        <v>1</v>
      </c>
      <c r="M50" s="32">
        <v>1</v>
      </c>
      <c r="N50" s="32">
        <v>1</v>
      </c>
      <c r="O50" s="32">
        <v>1</v>
      </c>
      <c r="P50" s="32">
        <v>1</v>
      </c>
      <c r="Q50" s="32">
        <v>1</v>
      </c>
      <c r="R50" s="32">
        <v>1</v>
      </c>
      <c r="S50" s="32">
        <v>1</v>
      </c>
      <c r="T50" s="32">
        <v>1</v>
      </c>
      <c r="U50" s="32">
        <v>1</v>
      </c>
      <c r="V50" s="32">
        <v>1</v>
      </c>
      <c r="W50" s="32">
        <v>1</v>
      </c>
      <c r="X50" s="32">
        <v>1</v>
      </c>
      <c r="Y50" s="32">
        <v>1</v>
      </c>
      <c r="Z50" s="32">
        <v>1</v>
      </c>
      <c r="AA50" s="32">
        <v>1</v>
      </c>
      <c r="AB50" s="32">
        <v>1</v>
      </c>
      <c r="AC50" s="32">
        <v>1</v>
      </c>
      <c r="AD50" s="32">
        <v>1</v>
      </c>
      <c r="AE50" s="32">
        <v>1</v>
      </c>
      <c r="AF50" s="32">
        <v>1</v>
      </c>
      <c r="AG50" s="32">
        <v>1</v>
      </c>
      <c r="AH50" s="32">
        <v>1</v>
      </c>
      <c r="AI50" s="32">
        <v>1</v>
      </c>
      <c r="AJ50" s="32">
        <v>1</v>
      </c>
      <c r="AK50" s="32">
        <v>1</v>
      </c>
      <c r="AL50" s="32">
        <v>1</v>
      </c>
      <c r="AM50" s="32">
        <v>1</v>
      </c>
      <c r="AN50" s="32">
        <v>1</v>
      </c>
      <c r="AO50" s="32">
        <v>1</v>
      </c>
      <c r="AP50" s="32">
        <v>1</v>
      </c>
      <c r="AQ50" s="32">
        <v>1</v>
      </c>
      <c r="AR50" s="32">
        <v>1</v>
      </c>
      <c r="AS50" s="32">
        <v>1</v>
      </c>
      <c r="AT50" s="32">
        <v>1</v>
      </c>
      <c r="AU50" s="32">
        <v>1</v>
      </c>
      <c r="AV50" s="32">
        <v>1</v>
      </c>
    </row>
    <row r="51" spans="1:48" x14ac:dyDescent="0.25">
      <c r="A51" s="1"/>
      <c r="B51" s="1" t="s">
        <v>62</v>
      </c>
      <c r="C51" s="21" t="s">
        <v>40</v>
      </c>
      <c r="D51" s="32">
        <v>65</v>
      </c>
      <c r="E51" s="32">
        <v>71</v>
      </c>
      <c r="F51" s="32">
        <v>72</v>
      </c>
      <c r="G51" s="32">
        <v>85</v>
      </c>
      <c r="H51" s="32">
        <v>130</v>
      </c>
      <c r="I51" s="32">
        <v>150</v>
      </c>
      <c r="J51" s="32">
        <v>135</v>
      </c>
      <c r="K51" s="32">
        <v>135</v>
      </c>
      <c r="L51" s="32">
        <v>140</v>
      </c>
      <c r="M51" s="32">
        <v>115</v>
      </c>
      <c r="N51" s="32">
        <v>80</v>
      </c>
      <c r="O51" s="32">
        <v>91</v>
      </c>
      <c r="P51" s="32">
        <v>85</v>
      </c>
      <c r="Q51" s="32">
        <v>30</v>
      </c>
      <c r="R51" s="32">
        <v>21</v>
      </c>
      <c r="S51" s="32">
        <v>21</v>
      </c>
      <c r="T51" s="32">
        <v>17</v>
      </c>
      <c r="U51" s="32">
        <v>19</v>
      </c>
      <c r="V51" s="32">
        <v>28</v>
      </c>
      <c r="W51" s="32">
        <v>49</v>
      </c>
      <c r="X51" s="32">
        <v>19</v>
      </c>
      <c r="Y51" s="32">
        <v>17</v>
      </c>
      <c r="Z51" s="32">
        <v>14</v>
      </c>
      <c r="AA51" s="32">
        <v>12</v>
      </c>
      <c r="AB51" s="32">
        <v>12</v>
      </c>
      <c r="AC51" s="32">
        <v>9</v>
      </c>
      <c r="AD51" s="32">
        <v>8</v>
      </c>
      <c r="AE51" s="32">
        <v>18</v>
      </c>
      <c r="AF51" s="32">
        <v>7</v>
      </c>
      <c r="AG51" s="32">
        <v>10</v>
      </c>
      <c r="AH51" s="32">
        <v>14</v>
      </c>
      <c r="AI51" s="32">
        <v>11</v>
      </c>
      <c r="AJ51" s="32">
        <v>10</v>
      </c>
      <c r="AK51" s="32">
        <v>12</v>
      </c>
      <c r="AL51" s="32">
        <v>12.029769574467997</v>
      </c>
      <c r="AM51" s="32">
        <v>12.02916939800776</v>
      </c>
      <c r="AN51" s="32">
        <v>11.917962753459909</v>
      </c>
      <c r="AO51" s="32">
        <v>11.994149808319055</v>
      </c>
      <c r="AP51" s="32">
        <v>12.167358764234859</v>
      </c>
      <c r="AQ51" s="32">
        <v>12.311839575626871</v>
      </c>
      <c r="AR51" s="32">
        <v>12.374056138478419</v>
      </c>
      <c r="AS51" s="32">
        <v>12.37497633484055</v>
      </c>
      <c r="AT51" s="32">
        <v>12.354087332992913</v>
      </c>
      <c r="AU51" s="32">
        <v>12.325854484520907</v>
      </c>
      <c r="AV51" s="32">
        <v>12.292070427929575</v>
      </c>
    </row>
    <row r="52" spans="1:48" x14ac:dyDescent="0.25">
      <c r="A52" s="1"/>
      <c r="B52" s="1"/>
      <c r="C52" s="21"/>
      <c r="D52" s="1"/>
      <c r="E52" s="1"/>
      <c r="F52" s="1"/>
      <c r="G52" s="1"/>
      <c r="H52" s="1"/>
      <c r="I52" s="1"/>
      <c r="J52" s="1"/>
      <c r="K52" s="1"/>
      <c r="L52" s="1"/>
      <c r="M52" s="1"/>
      <c r="N52" s="1"/>
      <c r="O52" s="1"/>
      <c r="P52" s="1"/>
      <c r="Q52" s="1"/>
      <c r="R52" s="1"/>
      <c r="S52" s="1"/>
      <c r="T52" s="1"/>
      <c r="U52" s="1"/>
      <c r="V52" s="1"/>
      <c r="W52" s="1"/>
      <c r="X52" s="1"/>
      <c r="Y52" s="1"/>
      <c r="Z52" s="1"/>
      <c r="AA52" s="1"/>
      <c r="AB52" s="1"/>
      <c r="AC52" s="1"/>
      <c r="AD52" s="32"/>
      <c r="AE52" s="32"/>
      <c r="AF52" s="32"/>
      <c r="AG52" s="32"/>
      <c r="AH52" s="32"/>
      <c r="AI52" s="32"/>
      <c r="AJ52" s="32"/>
      <c r="AK52" s="32"/>
      <c r="AL52" s="32"/>
      <c r="AM52" s="1"/>
      <c r="AN52" s="1"/>
      <c r="AO52" s="1"/>
      <c r="AP52" s="1"/>
      <c r="AQ52" s="1"/>
      <c r="AR52" s="1"/>
      <c r="AS52" s="1"/>
      <c r="AT52" s="1"/>
      <c r="AU52" s="1"/>
      <c r="AV52" s="1"/>
    </row>
    <row r="53" spans="1:48" x14ac:dyDescent="0.25">
      <c r="A53" s="1"/>
      <c r="B53" s="22" t="s">
        <v>214</v>
      </c>
      <c r="C53" s="21" t="s">
        <v>52</v>
      </c>
      <c r="D53" s="32">
        <v>312</v>
      </c>
      <c r="E53" s="32">
        <v>344</v>
      </c>
      <c r="F53" s="32">
        <v>345</v>
      </c>
      <c r="G53" s="32">
        <v>352</v>
      </c>
      <c r="H53" s="32">
        <v>372</v>
      </c>
      <c r="I53" s="32">
        <v>409</v>
      </c>
      <c r="J53" s="32">
        <v>418</v>
      </c>
      <c r="K53" s="32">
        <v>441</v>
      </c>
      <c r="L53" s="32">
        <v>0</v>
      </c>
      <c r="M53" s="32">
        <v>0</v>
      </c>
      <c r="N53" s="32">
        <v>0</v>
      </c>
      <c r="O53" s="32">
        <v>0</v>
      </c>
      <c r="P53" s="32">
        <v>0</v>
      </c>
      <c r="Q53" s="32">
        <v>0</v>
      </c>
      <c r="R53" s="32">
        <v>0</v>
      </c>
      <c r="S53" s="32">
        <v>508</v>
      </c>
      <c r="T53" s="32">
        <v>461</v>
      </c>
      <c r="U53" s="32">
        <v>453</v>
      </c>
      <c r="V53" s="32">
        <v>457</v>
      </c>
      <c r="W53" s="32">
        <v>458</v>
      </c>
      <c r="X53" s="32">
        <v>459</v>
      </c>
      <c r="Y53" s="32">
        <v>458</v>
      </c>
      <c r="Z53" s="32">
        <v>458</v>
      </c>
      <c r="AA53" s="32">
        <v>430</v>
      </c>
      <c r="AB53" s="32">
        <v>256</v>
      </c>
      <c r="AC53" s="32">
        <v>269</v>
      </c>
      <c r="AD53" s="32">
        <v>251</v>
      </c>
      <c r="AE53" s="32">
        <v>256</v>
      </c>
      <c r="AF53" s="32">
        <v>266</v>
      </c>
      <c r="AG53" s="32">
        <v>279</v>
      </c>
      <c r="AH53" s="32">
        <v>277</v>
      </c>
      <c r="AI53" s="32">
        <v>279</v>
      </c>
      <c r="AJ53" s="32">
        <v>271</v>
      </c>
      <c r="AK53" s="32">
        <v>262</v>
      </c>
      <c r="AL53" s="32">
        <v>256</v>
      </c>
      <c r="AM53" s="32">
        <v>268</v>
      </c>
      <c r="AN53" s="32">
        <v>269</v>
      </c>
      <c r="AO53" s="32">
        <v>270</v>
      </c>
      <c r="AP53" s="32">
        <v>271</v>
      </c>
      <c r="AQ53" s="32">
        <v>272</v>
      </c>
      <c r="AR53" s="32">
        <v>273</v>
      </c>
      <c r="AS53" s="32">
        <v>274</v>
      </c>
      <c r="AT53" s="32">
        <v>275</v>
      </c>
      <c r="AU53" s="32">
        <v>276</v>
      </c>
      <c r="AV53" s="32">
        <v>277</v>
      </c>
    </row>
    <row r="54" spans="1:48" x14ac:dyDescent="0.25">
      <c r="A54" s="1"/>
      <c r="B54" s="1"/>
      <c r="C54" s="2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x14ac:dyDescent="0.25">
      <c r="A55" s="1"/>
      <c r="B55" s="22" t="s">
        <v>53</v>
      </c>
      <c r="C55" s="21" t="s">
        <v>54</v>
      </c>
      <c r="D55" s="32">
        <v>312.52999999999997</v>
      </c>
      <c r="E55" s="32">
        <v>292.06200000000001</v>
      </c>
      <c r="F55" s="32">
        <v>326.55099999999999</v>
      </c>
      <c r="G55" s="32">
        <v>388.11700000000002</v>
      </c>
      <c r="H55" s="32">
        <v>388.27100000000002</v>
      </c>
      <c r="I55" s="32">
        <v>357.17099999999999</v>
      </c>
      <c r="J55" s="32">
        <v>296.45400000000001</v>
      </c>
      <c r="K55" s="32">
        <v>260.94499999999999</v>
      </c>
      <c r="L55" s="32">
        <v>296.33</v>
      </c>
      <c r="M55" s="32">
        <v>281.00200000000001</v>
      </c>
      <c r="N55" s="32">
        <v>292.70800000000003</v>
      </c>
      <c r="O55" s="32">
        <v>310.81900000000002</v>
      </c>
      <c r="P55" s="32">
        <v>330.11399999999998</v>
      </c>
      <c r="Q55" s="32">
        <v>135.678</v>
      </c>
      <c r="R55" s="32">
        <v>130.70099999999999</v>
      </c>
      <c r="S55" s="32">
        <v>150.55699999999999</v>
      </c>
      <c r="T55" s="32">
        <v>130.20500000000001</v>
      </c>
      <c r="U55" s="32">
        <v>140.55199999999999</v>
      </c>
      <c r="V55" s="32">
        <v>152.56100000000001</v>
      </c>
      <c r="W55" s="32">
        <v>129.239</v>
      </c>
      <c r="X55" s="32">
        <v>97.614999999999995</v>
      </c>
      <c r="Y55" s="32">
        <v>94.444000000000003</v>
      </c>
      <c r="Z55" s="32">
        <v>92.444000000000003</v>
      </c>
      <c r="AA55" s="32">
        <v>108.491</v>
      </c>
      <c r="AB55" s="32">
        <v>76.783000000000001</v>
      </c>
      <c r="AC55" s="32">
        <v>86.768000000000001</v>
      </c>
      <c r="AD55" s="32">
        <v>85.427999999999997</v>
      </c>
      <c r="AE55" s="32">
        <v>73.948999999999998</v>
      </c>
      <c r="AF55" s="32">
        <v>128.79900000000001</v>
      </c>
      <c r="AG55" s="32">
        <v>130.05799999999999</v>
      </c>
      <c r="AH55" s="32">
        <v>102.6</v>
      </c>
      <c r="AI55" s="32">
        <v>110.944</v>
      </c>
      <c r="AJ55" s="32">
        <v>99.603999999999999</v>
      </c>
      <c r="AK55" s="32">
        <v>112.358</v>
      </c>
      <c r="AL55" s="32">
        <v>109.23675021056115</v>
      </c>
      <c r="AM55" s="32">
        <v>108.82772784867024</v>
      </c>
      <c r="AN55" s="32">
        <v>107.05540037908247</v>
      </c>
      <c r="AO55" s="32">
        <v>107.6935380843349</v>
      </c>
      <c r="AP55" s="32">
        <v>109.34013034163189</v>
      </c>
      <c r="AQ55" s="32">
        <v>111.00088744487697</v>
      </c>
      <c r="AR55" s="32">
        <v>111.84427403793659</v>
      </c>
      <c r="AS55" s="32">
        <v>112.06607812981416</v>
      </c>
      <c r="AT55" s="32">
        <v>112.16729297861765</v>
      </c>
      <c r="AU55" s="32">
        <v>112.24481399407533</v>
      </c>
      <c r="AV55" s="32">
        <v>112.26564759039967</v>
      </c>
    </row>
    <row r="56" spans="1:48" x14ac:dyDescent="0.25">
      <c r="A56" s="1"/>
      <c r="B56" s="1"/>
      <c r="C56" s="2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25">
      <c r="A57" s="1"/>
      <c r="B57" s="22" t="s">
        <v>219</v>
      </c>
      <c r="C57" s="21" t="s">
        <v>28</v>
      </c>
      <c r="D57" s="25">
        <v>57.750833333333333</v>
      </c>
      <c r="E57" s="25">
        <v>51.785833333333336</v>
      </c>
      <c r="F57" s="25">
        <v>44.869166666666665</v>
      </c>
      <c r="G57" s="25">
        <v>48.165833333333332</v>
      </c>
      <c r="H57" s="25">
        <v>42.002499999999998</v>
      </c>
      <c r="I57" s="25">
        <v>44.624166666666667</v>
      </c>
      <c r="J57" s="25">
        <v>56.535833333333336</v>
      </c>
      <c r="K57" s="25">
        <v>54.300000000000011</v>
      </c>
      <c r="L57" s="25">
        <v>34.718333333333334</v>
      </c>
      <c r="M57" s="25">
        <v>33.999999999999993</v>
      </c>
      <c r="N57" s="25">
        <v>44.693333333333335</v>
      </c>
      <c r="O57" s="25">
        <v>45.807499999999997</v>
      </c>
      <c r="P57" s="25">
        <v>34.913816666666669</v>
      </c>
      <c r="Q57" s="25">
        <v>39.451866666666668</v>
      </c>
      <c r="R57" s="25">
        <v>52.498683333333332</v>
      </c>
      <c r="S57" s="25">
        <v>50.015366666666665</v>
      </c>
      <c r="T57" s="25">
        <v>47.256400000000006</v>
      </c>
      <c r="U57" s="25">
        <v>47.089283333333334</v>
      </c>
      <c r="V57" s="25">
        <v>47.832983333333345</v>
      </c>
      <c r="W57" s="25">
        <v>41.237733333333338</v>
      </c>
      <c r="X57" s="25">
        <v>55.059699999999999</v>
      </c>
      <c r="Y57" s="25">
        <v>66.114683333333318</v>
      </c>
      <c r="Z57" s="25">
        <v>61.127700000000004</v>
      </c>
      <c r="AA57" s="25">
        <v>64.046383333333338</v>
      </c>
      <c r="AB57" s="25">
        <v>76.033150000000006</v>
      </c>
      <c r="AC57" s="25">
        <v>50.230583333333335</v>
      </c>
      <c r="AD57" s="25">
        <v>46.16</v>
      </c>
      <c r="AE57" s="25">
        <v>50.48</v>
      </c>
      <c r="AF57" s="25">
        <v>45.93</v>
      </c>
      <c r="AG57" s="25">
        <v>47.95</v>
      </c>
      <c r="AH57" s="25">
        <v>47.154675000000005</v>
      </c>
      <c r="AI57" s="25">
        <v>67.529525000000007</v>
      </c>
      <c r="AJ57" s="25">
        <v>72.088925000000003</v>
      </c>
      <c r="AK57" s="25">
        <v>61.848799999999997</v>
      </c>
      <c r="AL57" s="25">
        <v>63.405375000000006</v>
      </c>
      <c r="AM57" s="25">
        <v>69.909775469406398</v>
      </c>
      <c r="AN57" s="25">
        <v>68.285081778535584</v>
      </c>
      <c r="AO57" s="25">
        <v>68.347228310208763</v>
      </c>
      <c r="AP57" s="25">
        <v>67.515009984885126</v>
      </c>
      <c r="AQ57" s="25">
        <v>67.306831402673467</v>
      </c>
      <c r="AR57" s="25">
        <v>67.544393392651997</v>
      </c>
      <c r="AS57" s="25">
        <v>67.859820425887861</v>
      </c>
      <c r="AT57" s="25">
        <v>68.371825128821996</v>
      </c>
      <c r="AU57" s="25">
        <v>68.945184002426913</v>
      </c>
      <c r="AV57" s="25">
        <v>69.519353111479376</v>
      </c>
    </row>
    <row r="58" spans="1:48" ht="15.75" thickBot="1" x14ac:dyDescent="0.3">
      <c r="A58" s="1"/>
      <c r="B58" s="27"/>
      <c r="C58" s="29"/>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row>
    <row r="59" spans="1:48" x14ac:dyDescent="0.25">
      <c r="A59" s="1"/>
      <c r="B59" s="1"/>
      <c r="C59" s="2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x14ac:dyDescent="0.25">
      <c r="A60" s="1"/>
      <c r="B60" s="1"/>
      <c r="C60" s="2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x14ac:dyDescent="0.25">
      <c r="A61" s="1"/>
      <c r="B61" s="15" t="str">
        <f>+TOC!A90&amp;" Poultry"</f>
        <v>Arkansas Poultry</v>
      </c>
      <c r="C61" s="16"/>
      <c r="D61" s="15">
        <v>1990</v>
      </c>
      <c r="E61" s="15">
        <v>1991</v>
      </c>
      <c r="F61" s="15">
        <v>1992</v>
      </c>
      <c r="G61" s="15">
        <v>1993</v>
      </c>
      <c r="H61" s="15">
        <v>1994</v>
      </c>
      <c r="I61" s="15">
        <v>1995</v>
      </c>
      <c r="J61" s="15">
        <v>1996</v>
      </c>
      <c r="K61" s="15">
        <v>1997</v>
      </c>
      <c r="L61" s="15">
        <v>1998</v>
      </c>
      <c r="M61" s="15">
        <v>1999</v>
      </c>
      <c r="N61" s="15">
        <v>2000</v>
      </c>
      <c r="O61" s="15">
        <v>2001</v>
      </c>
      <c r="P61" s="15">
        <v>2002</v>
      </c>
      <c r="Q61" s="15">
        <v>2003</v>
      </c>
      <c r="R61" s="15">
        <v>2004</v>
      </c>
      <c r="S61" s="15">
        <v>2005</v>
      </c>
      <c r="T61" s="15">
        <v>2006</v>
      </c>
      <c r="U61" s="15">
        <v>2007</v>
      </c>
      <c r="V61" s="15">
        <v>2008</v>
      </c>
      <c r="W61" s="15">
        <v>2009</v>
      </c>
      <c r="X61" s="15">
        <v>2010</v>
      </c>
      <c r="Y61" s="15">
        <v>2011</v>
      </c>
      <c r="Z61" s="15">
        <v>2012</v>
      </c>
      <c r="AA61" s="15">
        <v>2013</v>
      </c>
      <c r="AB61" s="15">
        <v>2014</v>
      </c>
      <c r="AC61" s="15">
        <v>2015</v>
      </c>
      <c r="AD61" s="15">
        <v>2016</v>
      </c>
      <c r="AE61" s="15">
        <v>2017</v>
      </c>
      <c r="AF61" s="15">
        <v>2018</v>
      </c>
      <c r="AG61" s="15">
        <v>2019</v>
      </c>
      <c r="AH61" s="15">
        <v>2020</v>
      </c>
      <c r="AI61" s="15">
        <v>2021</v>
      </c>
      <c r="AJ61" s="15">
        <v>2022</v>
      </c>
      <c r="AK61" s="15">
        <v>2023</v>
      </c>
      <c r="AL61" s="15">
        <v>2024</v>
      </c>
      <c r="AM61" s="15">
        <v>2025</v>
      </c>
      <c r="AN61" s="15">
        <v>2026</v>
      </c>
      <c r="AO61" s="15">
        <v>2027</v>
      </c>
      <c r="AP61" s="15">
        <v>2028</v>
      </c>
      <c r="AQ61" s="15">
        <v>2029</v>
      </c>
      <c r="AR61" s="15">
        <v>2030</v>
      </c>
      <c r="AS61" s="15">
        <v>2031</v>
      </c>
      <c r="AT61" s="15">
        <v>2032</v>
      </c>
      <c r="AU61" s="15">
        <v>2033</v>
      </c>
      <c r="AV61" s="15">
        <v>2034</v>
      </c>
    </row>
    <row r="62" spans="1:48" ht="15.75" thickBot="1" x14ac:dyDescent="0.3">
      <c r="A62" s="1"/>
      <c r="B62" s="19"/>
      <c r="C62" s="20" t="s">
        <v>7</v>
      </c>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row>
    <row r="63" spans="1:48" x14ac:dyDescent="0.25">
      <c r="A63" s="1"/>
      <c r="B63" s="1"/>
      <c r="C63" s="21"/>
      <c r="D63" s="1"/>
      <c r="E63" s="1"/>
      <c r="F63" s="1"/>
      <c r="G63" s="1"/>
      <c r="H63" s="1" t="s">
        <v>55</v>
      </c>
      <c r="I63" s="1"/>
      <c r="J63" s="1"/>
      <c r="K63" s="1"/>
      <c r="L63" s="1"/>
      <c r="M63" s="1"/>
      <c r="N63" s="1"/>
      <c r="O63" s="1"/>
      <c r="P63" s="1"/>
      <c r="Q63" s="1"/>
      <c r="R63" s="1"/>
      <c r="S63" s="1" t="s">
        <v>55</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x14ac:dyDescent="0.25">
      <c r="A64" s="1"/>
      <c r="B64" s="1" t="s">
        <v>63</v>
      </c>
      <c r="C64" s="21" t="s">
        <v>54</v>
      </c>
      <c r="D64" s="24">
        <v>3995.46</v>
      </c>
      <c r="E64" s="24">
        <v>4214.8599999999997</v>
      </c>
      <c r="F64" s="24">
        <v>4499</v>
      </c>
      <c r="G64" s="24">
        <v>4614.7</v>
      </c>
      <c r="H64" s="24">
        <v>4853.7</v>
      </c>
      <c r="I64" s="24">
        <v>4982.8999999999996</v>
      </c>
      <c r="J64" s="24">
        <v>5659.5</v>
      </c>
      <c r="K64" s="24">
        <v>5590.1</v>
      </c>
      <c r="L64" s="24">
        <v>5618.9</v>
      </c>
      <c r="M64" s="24">
        <v>5861.4</v>
      </c>
      <c r="N64" s="36">
        <v>5839.3</v>
      </c>
      <c r="O64" s="36">
        <v>5737.4</v>
      </c>
      <c r="P64" s="36">
        <v>5812.9</v>
      </c>
      <c r="Q64" s="36">
        <v>5842.8</v>
      </c>
      <c r="R64" s="36">
        <v>6207.5</v>
      </c>
      <c r="S64" s="36">
        <v>6313.8</v>
      </c>
      <c r="T64" s="36">
        <v>6282.6</v>
      </c>
      <c r="U64" s="36">
        <v>6232.3</v>
      </c>
      <c r="V64" s="36">
        <v>6380</v>
      </c>
      <c r="W64" s="36">
        <v>5780</v>
      </c>
      <c r="X64" s="36">
        <v>5937.5</v>
      </c>
      <c r="Y64" s="24">
        <v>5855.6</v>
      </c>
      <c r="Z64" s="24">
        <v>5758.4</v>
      </c>
      <c r="AA64" s="24">
        <v>5978.4</v>
      </c>
      <c r="AB64" s="24">
        <v>6014.6</v>
      </c>
      <c r="AC64" s="24">
        <v>6156.8</v>
      </c>
      <c r="AD64" s="24">
        <v>6561.1</v>
      </c>
      <c r="AE64" s="24">
        <v>6989.4</v>
      </c>
      <c r="AF64" s="24">
        <v>7316.4</v>
      </c>
      <c r="AG64" s="24">
        <v>7429</v>
      </c>
      <c r="AH64" s="24">
        <v>7347.9</v>
      </c>
      <c r="AI64" s="24">
        <v>7464.2</v>
      </c>
      <c r="AJ64" s="24">
        <v>7359.8</v>
      </c>
      <c r="AK64" s="24">
        <v>7443.4</v>
      </c>
      <c r="AL64" s="24">
        <v>7561.3</v>
      </c>
      <c r="AM64" s="24">
        <v>7607.8168518913017</v>
      </c>
      <c r="AN64" s="24">
        <v>7709.3047508365698</v>
      </c>
      <c r="AO64" s="24">
        <v>7813.0938842098958</v>
      </c>
      <c r="AP64" s="24">
        <v>7883.6581355157696</v>
      </c>
      <c r="AQ64" s="24">
        <v>7968.0689054499289</v>
      </c>
      <c r="AR64" s="24">
        <v>8068.5610907496348</v>
      </c>
      <c r="AS64" s="24">
        <v>8175.2937388321998</v>
      </c>
      <c r="AT64" s="24">
        <v>8279.9726757961289</v>
      </c>
      <c r="AU64" s="24">
        <v>8382.6976556495101</v>
      </c>
      <c r="AV64" s="24">
        <v>8490.7939459199679</v>
      </c>
    </row>
    <row r="65" spans="1:48" x14ac:dyDescent="0.25">
      <c r="A65" s="1"/>
      <c r="B65" s="1" t="s">
        <v>65</v>
      </c>
      <c r="C65" s="21" t="s">
        <v>54</v>
      </c>
      <c r="D65" s="24">
        <v>453.2</v>
      </c>
      <c r="E65" s="24">
        <v>489.6</v>
      </c>
      <c r="F65" s="24">
        <v>517.5</v>
      </c>
      <c r="G65" s="24">
        <v>512.5</v>
      </c>
      <c r="H65" s="24">
        <v>510</v>
      </c>
      <c r="I65" s="24">
        <v>535.6</v>
      </c>
      <c r="J65" s="24">
        <v>526.4</v>
      </c>
      <c r="K65" s="24">
        <v>525</v>
      </c>
      <c r="L65" s="24">
        <v>495.6</v>
      </c>
      <c r="M65" s="24">
        <v>491.4</v>
      </c>
      <c r="N65" s="24">
        <v>498.4</v>
      </c>
      <c r="O65" s="24">
        <v>472.5</v>
      </c>
      <c r="P65" s="24">
        <v>522.15</v>
      </c>
      <c r="Q65" s="24">
        <v>531</v>
      </c>
      <c r="R65" s="24">
        <v>518</v>
      </c>
      <c r="S65" s="24">
        <v>546</v>
      </c>
      <c r="T65" s="24">
        <v>543.20000000000005</v>
      </c>
      <c r="U65" s="24">
        <v>572.29999999999995</v>
      </c>
      <c r="V65" s="24">
        <v>610.70000000000005</v>
      </c>
      <c r="W65" s="24">
        <v>568.4</v>
      </c>
      <c r="X65" s="24">
        <v>551.6</v>
      </c>
      <c r="Y65" s="24">
        <v>606.95000000000005</v>
      </c>
      <c r="Z65" s="24">
        <v>577.1</v>
      </c>
      <c r="AA65" s="24">
        <v>560</v>
      </c>
      <c r="AB65" s="24">
        <v>612</v>
      </c>
      <c r="AC65" s="24">
        <v>561</v>
      </c>
      <c r="AD65" s="24">
        <v>525.20000000000005</v>
      </c>
      <c r="AE65" s="24">
        <v>587.04999999999995</v>
      </c>
      <c r="AF65" s="24">
        <v>563.45000000000005</v>
      </c>
      <c r="AG65" s="24">
        <v>566.4</v>
      </c>
      <c r="AH65" s="24">
        <v>566.4</v>
      </c>
      <c r="AI65" s="24">
        <v>520</v>
      </c>
      <c r="AJ65" s="24">
        <v>545.70000000000005</v>
      </c>
      <c r="AK65" s="24">
        <v>542.70000000000005</v>
      </c>
      <c r="AL65" s="24">
        <v>512.5</v>
      </c>
      <c r="AM65" s="24">
        <v>493.21061406537973</v>
      </c>
      <c r="AN65" s="24">
        <v>501.15817380731625</v>
      </c>
      <c r="AO65" s="24">
        <v>505.8793380860007</v>
      </c>
      <c r="AP65" s="24">
        <v>506.55918343945746</v>
      </c>
      <c r="AQ65" s="24">
        <v>507.42310668951302</v>
      </c>
      <c r="AR65" s="24">
        <v>509.22201806239769</v>
      </c>
      <c r="AS65" s="24">
        <v>511.3177852002932</v>
      </c>
      <c r="AT65" s="24">
        <v>513.22070203801366</v>
      </c>
      <c r="AU65" s="24">
        <v>515.06298100230458</v>
      </c>
      <c r="AV65" s="24">
        <v>517.33651495544893</v>
      </c>
    </row>
    <row r="66" spans="1:48" x14ac:dyDescent="0.25">
      <c r="A66" s="1"/>
      <c r="B66" s="1" t="s">
        <v>66</v>
      </c>
      <c r="C66" s="21" t="s">
        <v>67</v>
      </c>
      <c r="D66" s="24">
        <v>301.66666666666669</v>
      </c>
      <c r="E66" s="24">
        <v>311.41666666666669</v>
      </c>
      <c r="F66" s="24">
        <v>300.08333333333331</v>
      </c>
      <c r="G66" s="24">
        <v>303.75</v>
      </c>
      <c r="H66" s="24">
        <v>316.91666666666669</v>
      </c>
      <c r="I66" s="24">
        <v>300.66666666666669</v>
      </c>
      <c r="J66" s="24">
        <v>286.08333333333331</v>
      </c>
      <c r="K66" s="24">
        <v>267.91666666666669</v>
      </c>
      <c r="L66" s="24">
        <v>269.41666666666669</v>
      </c>
      <c r="M66" s="24">
        <v>288.16666666666669</v>
      </c>
      <c r="N66" s="24">
        <v>296.58333333333331</v>
      </c>
      <c r="O66" s="24">
        <v>285.91666666666669</v>
      </c>
      <c r="P66" s="24">
        <v>277.75</v>
      </c>
      <c r="Q66" s="24">
        <v>295</v>
      </c>
      <c r="R66" s="24">
        <v>289.66666666666669</v>
      </c>
      <c r="S66" s="24">
        <v>280.33333333333331</v>
      </c>
      <c r="T66" s="24">
        <v>267.75</v>
      </c>
      <c r="U66" s="24">
        <v>269.66666666666669</v>
      </c>
      <c r="V66" s="24">
        <v>266.5</v>
      </c>
      <c r="W66" s="24">
        <v>249.83333333333334</v>
      </c>
      <c r="X66" s="24" t="s">
        <v>64</v>
      </c>
      <c r="Y66" s="24" t="s">
        <v>64</v>
      </c>
      <c r="Z66" s="24" t="s">
        <v>64</v>
      </c>
      <c r="AA66" s="24">
        <v>249.95849999999999</v>
      </c>
      <c r="AB66" s="24">
        <v>254.97489999999999</v>
      </c>
      <c r="AC66" s="24">
        <v>272.95010000000002</v>
      </c>
      <c r="AD66" s="24">
        <v>284.2835</v>
      </c>
      <c r="AE66" s="24">
        <v>285.9169</v>
      </c>
      <c r="AF66" s="24">
        <v>276.07499999999999</v>
      </c>
      <c r="AG66" s="24">
        <v>297.60809999999998</v>
      </c>
      <c r="AH66" s="24">
        <v>318.2833</v>
      </c>
      <c r="AI66" s="24">
        <v>354.94189999999998</v>
      </c>
      <c r="AJ66" s="24">
        <v>345.96660000000003</v>
      </c>
      <c r="AK66" s="24">
        <v>322.12509999999997</v>
      </c>
      <c r="AL66" s="24">
        <v>324.7251</v>
      </c>
      <c r="AM66" s="24">
        <v>324.16539468248578</v>
      </c>
      <c r="AN66" s="24">
        <v>332.39244042422524</v>
      </c>
      <c r="AO66" s="24">
        <v>338.10201217877562</v>
      </c>
      <c r="AP66" s="24">
        <v>340.71423167266124</v>
      </c>
      <c r="AQ66" s="24">
        <v>345.18151669442187</v>
      </c>
      <c r="AR66" s="24">
        <v>349.73280570654316</v>
      </c>
      <c r="AS66" s="24">
        <v>354.18088477020137</v>
      </c>
      <c r="AT66" s="24">
        <v>358.600566086203</v>
      </c>
      <c r="AU66" s="24">
        <v>363.15316094749824</v>
      </c>
      <c r="AV66" s="24">
        <v>369.44375266218697</v>
      </c>
    </row>
    <row r="67" spans="1:48" x14ac:dyDescent="0.25">
      <c r="A67" s="1"/>
      <c r="B67" s="1"/>
      <c r="C67" s="2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1" t="s">
        <v>68</v>
      </c>
      <c r="C68" s="2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x14ac:dyDescent="0.25">
      <c r="A69" s="1"/>
      <c r="B69" s="23" t="s">
        <v>69</v>
      </c>
      <c r="C69" s="21" t="s">
        <v>21</v>
      </c>
      <c r="D69" s="36">
        <v>34.500007508522174</v>
      </c>
      <c r="E69" s="36">
        <v>32.500011862790224</v>
      </c>
      <c r="F69" s="36">
        <v>34</v>
      </c>
      <c r="G69" s="36">
        <v>36.500010834940518</v>
      </c>
      <c r="H69" s="36">
        <v>37.500010301419536</v>
      </c>
      <c r="I69" s="36">
        <v>35.500010034317363</v>
      </c>
      <c r="J69" s="36">
        <v>37.500008834702712</v>
      </c>
      <c r="K69" s="36">
        <v>37.500008944383822</v>
      </c>
      <c r="L69" s="36">
        <v>38</v>
      </c>
      <c r="M69" s="36">
        <v>37</v>
      </c>
      <c r="N69" s="36">
        <v>33</v>
      </c>
      <c r="O69" s="36">
        <v>39</v>
      </c>
      <c r="P69" s="36">
        <v>30.000051609351612</v>
      </c>
      <c r="Q69" s="36">
        <v>34</v>
      </c>
      <c r="R69" s="36">
        <v>44.000128876359241</v>
      </c>
      <c r="S69" s="36">
        <v>42.000047514967214</v>
      </c>
      <c r="T69" s="36">
        <v>35</v>
      </c>
      <c r="U69" s="36">
        <v>42</v>
      </c>
      <c r="V69" s="36">
        <v>46</v>
      </c>
      <c r="W69" s="36">
        <v>45.7</v>
      </c>
      <c r="X69" s="36">
        <v>48.199999999999996</v>
      </c>
      <c r="Y69" s="36">
        <v>45.899993168932305</v>
      </c>
      <c r="Z69" s="36">
        <v>50</v>
      </c>
      <c r="AA69" s="36">
        <v>60.700003345376686</v>
      </c>
      <c r="AB69" s="36">
        <v>63.699996674758083</v>
      </c>
      <c r="AC69" s="36">
        <v>53.7999935031185</v>
      </c>
      <c r="AD69" s="36">
        <v>47.800003048269346</v>
      </c>
      <c r="AE69" s="36">
        <v>54.400005722951896</v>
      </c>
      <c r="AF69" s="36">
        <v>55.900005467169642</v>
      </c>
      <c r="AG69" s="36">
        <v>48.6</v>
      </c>
      <c r="AH69" s="36">
        <v>35.799997278133887</v>
      </c>
      <c r="AI69" s="36">
        <v>53.199994641086789</v>
      </c>
      <c r="AJ69" s="36">
        <v>85</v>
      </c>
      <c r="AK69" s="36">
        <v>71.299997313055869</v>
      </c>
      <c r="AL69" s="36">
        <v>74.399997354952191</v>
      </c>
      <c r="AM69" s="36">
        <v>75.975799612226169</v>
      </c>
      <c r="AN69" s="36">
        <v>75.659391525649156</v>
      </c>
      <c r="AO69" s="36">
        <v>75.471539189171963</v>
      </c>
      <c r="AP69" s="36">
        <v>75.743867788722596</v>
      </c>
      <c r="AQ69" s="36">
        <v>76.157555579887571</v>
      </c>
      <c r="AR69" s="36">
        <v>76.627169413002761</v>
      </c>
      <c r="AS69" s="36">
        <v>77.16757342531929</v>
      </c>
      <c r="AT69" s="36">
        <v>77.906018303309338</v>
      </c>
      <c r="AU69" s="36">
        <v>78.695997581539643</v>
      </c>
      <c r="AV69" s="36">
        <v>79.356393628604593</v>
      </c>
    </row>
    <row r="70" spans="1:48" x14ac:dyDescent="0.25">
      <c r="A70" s="1"/>
      <c r="B70" s="23" t="s">
        <v>70</v>
      </c>
      <c r="C70" s="21" t="s">
        <v>21</v>
      </c>
      <c r="D70" s="36">
        <v>41.000000000000007</v>
      </c>
      <c r="E70" s="36">
        <v>38.000000000000014</v>
      </c>
      <c r="F70" s="36">
        <v>38</v>
      </c>
      <c r="G70" s="36">
        <v>40.000000000000021</v>
      </c>
      <c r="H70" s="36">
        <v>43.999999999999993</v>
      </c>
      <c r="I70" s="36">
        <v>45.000000000000007</v>
      </c>
      <c r="J70" s="36">
        <v>44</v>
      </c>
      <c r="K70" s="36">
        <v>41.000000000000021</v>
      </c>
      <c r="L70" s="36">
        <v>40</v>
      </c>
      <c r="M70" s="36">
        <v>44.000000000000007</v>
      </c>
      <c r="N70" s="36">
        <v>44.000000000000007</v>
      </c>
      <c r="O70" s="36">
        <v>40.000000000000007</v>
      </c>
      <c r="P70" s="36">
        <v>38.000000000000014</v>
      </c>
      <c r="Q70" s="36">
        <v>34.000000000000021</v>
      </c>
      <c r="R70" s="36">
        <v>42.999999999999964</v>
      </c>
      <c r="S70" s="36">
        <v>44.999999999999979</v>
      </c>
      <c r="T70" s="36">
        <v>50</v>
      </c>
      <c r="U70" s="36">
        <v>56.000000000000007</v>
      </c>
      <c r="V70" s="36">
        <v>56.999999999999993</v>
      </c>
      <c r="W70" s="36">
        <v>50</v>
      </c>
      <c r="X70" s="36">
        <v>62</v>
      </c>
      <c r="Y70" s="36">
        <v>68.200016475821741</v>
      </c>
      <c r="Z70" s="36">
        <v>72.099982671980584</v>
      </c>
      <c r="AA70" s="36">
        <v>66.5</v>
      </c>
      <c r="AB70" s="36">
        <v>73.5</v>
      </c>
      <c r="AC70" s="36">
        <v>81.100000000000009</v>
      </c>
      <c r="AD70" s="36">
        <v>82.59996191926885</v>
      </c>
      <c r="AE70" s="36">
        <v>64.599948897027517</v>
      </c>
      <c r="AF70" s="36">
        <v>51.000088739018544</v>
      </c>
      <c r="AG70" s="36">
        <v>57.900070621468927</v>
      </c>
      <c r="AH70" s="36">
        <v>70.900070621468927</v>
      </c>
      <c r="AI70" s="36">
        <v>82.1</v>
      </c>
      <c r="AJ70" s="36">
        <v>106.70001832508704</v>
      </c>
      <c r="AK70" s="36">
        <v>94</v>
      </c>
      <c r="AL70" s="36">
        <v>56.100097560975613</v>
      </c>
      <c r="AM70" s="36">
        <v>78.529477597177305</v>
      </c>
      <c r="AN70" s="36">
        <v>76.935736794771216</v>
      </c>
      <c r="AO70" s="36">
        <v>75.153782973139542</v>
      </c>
      <c r="AP70" s="36">
        <v>74.613009284327831</v>
      </c>
      <c r="AQ70" s="36">
        <v>74.550085770682287</v>
      </c>
      <c r="AR70" s="36">
        <v>74.366591668919767</v>
      </c>
      <c r="AS70" s="36">
        <v>74.084594484851394</v>
      </c>
      <c r="AT70" s="36">
        <v>74.036259805885791</v>
      </c>
      <c r="AU70" s="36">
        <v>74.137661204191346</v>
      </c>
      <c r="AV70" s="36">
        <v>74.115362902257601</v>
      </c>
    </row>
    <row r="71" spans="1:48" x14ac:dyDescent="0.25">
      <c r="A71" s="1"/>
      <c r="B71" s="23" t="s">
        <v>71</v>
      </c>
      <c r="C71" s="21" t="s">
        <v>72</v>
      </c>
      <c r="D71" s="36">
        <v>86.299889502762454</v>
      </c>
      <c r="E71" s="36">
        <v>91.800160556596225</v>
      </c>
      <c r="F71" s="36">
        <v>88.300138850319357</v>
      </c>
      <c r="G71" s="36">
        <v>94.100082304526794</v>
      </c>
      <c r="H71" s="36">
        <v>103.99989481987903</v>
      </c>
      <c r="I71" s="36">
        <v>97.999889135254989</v>
      </c>
      <c r="J71" s="36">
        <v>104.00011651616663</v>
      </c>
      <c r="K71" s="36">
        <v>102.99993779160191</v>
      </c>
      <c r="L71" s="36">
        <v>113.99999999999999</v>
      </c>
      <c r="M71" s="36">
        <v>111.00000000000001</v>
      </c>
      <c r="N71" s="36">
        <v>105.99988760887891</v>
      </c>
      <c r="O71" s="36">
        <v>106.00011658408629</v>
      </c>
      <c r="P71" s="36">
        <v>107.00018001800183</v>
      </c>
      <c r="Q71" s="36">
        <v>119.76271186440685</v>
      </c>
      <c r="R71" s="36">
        <v>121.35673187571909</v>
      </c>
      <c r="S71" s="36">
        <v>123.16730083234242</v>
      </c>
      <c r="T71" s="36">
        <v>122.44593837535014</v>
      </c>
      <c r="U71" s="36">
        <v>135.16316440049442</v>
      </c>
      <c r="V71" s="36">
        <v>160.37673545966229</v>
      </c>
      <c r="W71" s="36">
        <v>149.18025350233489</v>
      </c>
      <c r="X71" s="36" t="s">
        <v>64</v>
      </c>
      <c r="Y71" s="36" t="s">
        <v>64</v>
      </c>
      <c r="Z71" s="36" t="s">
        <v>64</v>
      </c>
      <c r="AA71" s="36">
        <v>183.29922767179355</v>
      </c>
      <c r="AB71" s="36">
        <v>192.29814385651295</v>
      </c>
      <c r="AC71" s="36">
        <v>209.7266130329316</v>
      </c>
      <c r="AD71" s="36">
        <v>170.74891789358156</v>
      </c>
      <c r="AE71" s="36">
        <v>168.80813970772627</v>
      </c>
      <c r="AF71" s="36">
        <v>189.1946029158743</v>
      </c>
      <c r="AG71" s="36">
        <v>167.70309679071235</v>
      </c>
      <c r="AH71" s="36">
        <v>178.44731407522795</v>
      </c>
      <c r="AI71" s="36">
        <v>195.23758677124343</v>
      </c>
      <c r="AJ71" s="36">
        <v>263.78442312061338</v>
      </c>
      <c r="AK71" s="36">
        <v>261.74955009715171</v>
      </c>
      <c r="AL71" s="36">
        <v>253.81715180009184</v>
      </c>
      <c r="AM71" s="36">
        <v>301.93498728875869</v>
      </c>
      <c r="AN71" s="36">
        <v>223.93115626549994</v>
      </c>
      <c r="AO71" s="36">
        <v>190.93620014963295</v>
      </c>
      <c r="AP71" s="36">
        <v>202.21693138795271</v>
      </c>
      <c r="AQ71" s="36">
        <v>196.55992823381331</v>
      </c>
      <c r="AR71" s="36">
        <v>192.14708681089246</v>
      </c>
      <c r="AS71" s="36">
        <v>187.69056254197739</v>
      </c>
      <c r="AT71" s="36">
        <v>185.0869047764873</v>
      </c>
      <c r="AU71" s="36">
        <v>183.28192774883098</v>
      </c>
      <c r="AV71" s="36">
        <v>180.80149221329106</v>
      </c>
    </row>
    <row r="72" spans="1:48" ht="15.75" thickBot="1" x14ac:dyDescent="0.3">
      <c r="A72" s="1"/>
      <c r="B72" s="27"/>
      <c r="C72" s="29"/>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row>
    <row r="73" spans="1:48" x14ac:dyDescent="0.25">
      <c r="A73" s="1"/>
      <c r="B73" s="1"/>
      <c r="C73" s="2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1:48" x14ac:dyDescent="0.25">
      <c r="A74" s="1"/>
      <c r="B74" s="1"/>
      <c r="C74" s="2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x14ac:dyDescent="0.25">
      <c r="A75" s="1"/>
      <c r="B75" s="1"/>
      <c r="C75" s="2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x14ac:dyDescent="0.25">
      <c r="A76" s="1"/>
      <c r="B76" s="15" t="str">
        <f>+TOC!A90&amp;" Dairy"</f>
        <v>Arkansas Dairy</v>
      </c>
      <c r="C76" s="16"/>
      <c r="D76" s="15">
        <v>1990</v>
      </c>
      <c r="E76" s="15">
        <v>1991</v>
      </c>
      <c r="F76" s="15">
        <v>1992</v>
      </c>
      <c r="G76" s="15">
        <v>1993</v>
      </c>
      <c r="H76" s="15">
        <v>1994</v>
      </c>
      <c r="I76" s="15">
        <v>1995</v>
      </c>
      <c r="J76" s="15">
        <v>1996</v>
      </c>
      <c r="K76" s="15">
        <v>1997</v>
      </c>
      <c r="L76" s="15">
        <v>1998</v>
      </c>
      <c r="M76" s="15">
        <v>1999</v>
      </c>
      <c r="N76" s="15">
        <v>2000</v>
      </c>
      <c r="O76" s="15">
        <v>2001</v>
      </c>
      <c r="P76" s="15">
        <v>2002</v>
      </c>
      <c r="Q76" s="15">
        <v>2003</v>
      </c>
      <c r="R76" s="15">
        <v>2004</v>
      </c>
      <c r="S76" s="15">
        <v>2005</v>
      </c>
      <c r="T76" s="15">
        <v>2006</v>
      </c>
      <c r="U76" s="15">
        <v>2007</v>
      </c>
      <c r="V76" s="15">
        <v>2008</v>
      </c>
      <c r="W76" s="15">
        <v>2009</v>
      </c>
      <c r="X76" s="15">
        <v>2010</v>
      </c>
      <c r="Y76" s="15">
        <v>2011</v>
      </c>
      <c r="Z76" s="15">
        <v>2012</v>
      </c>
      <c r="AA76" s="15">
        <v>2013</v>
      </c>
      <c r="AB76" s="15">
        <v>2014</v>
      </c>
      <c r="AC76" s="15">
        <v>2015</v>
      </c>
      <c r="AD76" s="15">
        <v>2016</v>
      </c>
      <c r="AE76" s="15">
        <v>2017</v>
      </c>
      <c r="AF76" s="15">
        <v>2018</v>
      </c>
      <c r="AG76" s="15">
        <v>2019</v>
      </c>
      <c r="AH76" s="15">
        <v>2020</v>
      </c>
      <c r="AI76" s="15">
        <v>2021</v>
      </c>
      <c r="AJ76" s="15">
        <v>2022</v>
      </c>
      <c r="AK76" s="15">
        <v>2023</v>
      </c>
      <c r="AL76" s="15">
        <v>2024</v>
      </c>
      <c r="AM76" s="15">
        <v>2025</v>
      </c>
      <c r="AN76" s="15">
        <v>2026</v>
      </c>
      <c r="AO76" s="15">
        <v>2027</v>
      </c>
      <c r="AP76" s="15">
        <v>2028</v>
      </c>
      <c r="AQ76" s="15">
        <v>2029</v>
      </c>
      <c r="AR76" s="15">
        <v>2030</v>
      </c>
      <c r="AS76" s="15">
        <v>2031</v>
      </c>
      <c r="AT76" s="15">
        <v>2032</v>
      </c>
      <c r="AU76" s="15">
        <v>2033</v>
      </c>
      <c r="AV76" s="15">
        <v>2034</v>
      </c>
    </row>
    <row r="77" spans="1:48" ht="15.75" thickBot="1" x14ac:dyDescent="0.3">
      <c r="A77" s="1"/>
      <c r="B77" s="19"/>
      <c r="C77" s="20" t="s">
        <v>7</v>
      </c>
      <c r="D77" s="19"/>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row>
    <row r="78" spans="1:48" x14ac:dyDescent="0.25">
      <c r="A78" s="1"/>
      <c r="B78" s="1"/>
      <c r="C78" s="21"/>
      <c r="D78" s="1"/>
      <c r="E78" s="1"/>
      <c r="F78" s="1"/>
      <c r="G78" s="1"/>
      <c r="H78" s="1" t="s">
        <v>55</v>
      </c>
      <c r="I78" s="1"/>
      <c r="J78" s="1"/>
      <c r="K78" s="1"/>
      <c r="L78" s="1"/>
      <c r="M78" s="1"/>
      <c r="N78" s="1"/>
      <c r="O78" s="1"/>
      <c r="P78" s="1"/>
      <c r="Q78" s="1"/>
      <c r="R78" s="1"/>
      <c r="S78" s="1" t="s">
        <v>55</v>
      </c>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x14ac:dyDescent="0.25">
      <c r="A79" s="1"/>
      <c r="B79" s="1" t="s">
        <v>73</v>
      </c>
      <c r="C79" s="21" t="s">
        <v>40</v>
      </c>
      <c r="D79" s="37">
        <v>69</v>
      </c>
      <c r="E79" s="37">
        <v>67</v>
      </c>
      <c r="F79" s="37">
        <v>65</v>
      </c>
      <c r="G79" s="37">
        <v>63</v>
      </c>
      <c r="H79" s="37">
        <v>61</v>
      </c>
      <c r="I79" s="37">
        <v>60</v>
      </c>
      <c r="J79" s="37">
        <v>56</v>
      </c>
      <c r="K79" s="37">
        <v>53</v>
      </c>
      <c r="L79" s="37">
        <v>45</v>
      </c>
      <c r="M79" s="37">
        <v>42</v>
      </c>
      <c r="N79" s="37">
        <v>39</v>
      </c>
      <c r="O79" s="37">
        <v>35</v>
      </c>
      <c r="P79" s="37">
        <v>32</v>
      </c>
      <c r="Q79" s="37">
        <v>29</v>
      </c>
      <c r="R79" s="37">
        <v>24</v>
      </c>
      <c r="S79" s="37">
        <v>22</v>
      </c>
      <c r="T79" s="37">
        <v>20</v>
      </c>
      <c r="U79" s="37">
        <v>17</v>
      </c>
      <c r="V79" s="37">
        <v>15</v>
      </c>
      <c r="W79" s="37">
        <v>13</v>
      </c>
      <c r="X79" s="37">
        <v>12</v>
      </c>
      <c r="Y79" s="37">
        <v>12</v>
      </c>
      <c r="Z79" s="37">
        <v>10</v>
      </c>
      <c r="AA79" s="37">
        <v>9</v>
      </c>
      <c r="AB79" s="37">
        <v>7</v>
      </c>
      <c r="AC79" s="37">
        <v>7</v>
      </c>
      <c r="AD79" s="37">
        <v>6</v>
      </c>
      <c r="AE79" s="37">
        <v>6</v>
      </c>
      <c r="AF79" s="37">
        <v>5.625</v>
      </c>
      <c r="AG79" s="37">
        <v>5.25</v>
      </c>
      <c r="AH79" s="37">
        <v>5</v>
      </c>
      <c r="AI79" s="37">
        <v>4.75</v>
      </c>
      <c r="AJ79" s="37">
        <v>4</v>
      </c>
      <c r="AK79" s="37">
        <v>2.7</v>
      </c>
      <c r="AL79" s="37">
        <v>2.1</v>
      </c>
      <c r="AM79" s="37">
        <v>3.0003148959143457</v>
      </c>
      <c r="AN79" s="37">
        <v>3.3561866908609286</v>
      </c>
      <c r="AO79" s="37">
        <v>3.3731908471349255</v>
      </c>
      <c r="AP79" s="37">
        <v>3.352826754804342</v>
      </c>
      <c r="AQ79" s="37">
        <v>3.3216294025908764</v>
      </c>
      <c r="AR79" s="37">
        <v>3.2972653274571737</v>
      </c>
      <c r="AS79" s="37">
        <v>3.2784593742410002</v>
      </c>
      <c r="AT79" s="37">
        <v>3.2631781596085103</v>
      </c>
      <c r="AU79" s="37">
        <v>3.2514382959511265</v>
      </c>
      <c r="AV79" s="37">
        <v>3.243192405445571</v>
      </c>
    </row>
    <row r="80" spans="1:48" x14ac:dyDescent="0.25">
      <c r="A80" s="1"/>
      <c r="B80" s="1"/>
      <c r="C80" s="2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25">
      <c r="A81" s="1"/>
      <c r="B81" s="1" t="s">
        <v>74</v>
      </c>
      <c r="C81" s="21" t="s">
        <v>35</v>
      </c>
      <c r="D81" s="32">
        <v>11841</v>
      </c>
      <c r="E81" s="32">
        <v>11687</v>
      </c>
      <c r="F81" s="32">
        <v>12108</v>
      </c>
      <c r="G81" s="32">
        <v>12206</v>
      </c>
      <c r="H81" s="32">
        <v>12344</v>
      </c>
      <c r="I81" s="32">
        <v>12150</v>
      </c>
      <c r="J81" s="32">
        <v>12054</v>
      </c>
      <c r="K81" s="32">
        <v>11981</v>
      </c>
      <c r="L81" s="32">
        <v>12000</v>
      </c>
      <c r="M81" s="32">
        <v>12381</v>
      </c>
      <c r="N81" s="32">
        <v>12436</v>
      </c>
      <c r="O81" s="32">
        <v>12342.857142857143</v>
      </c>
      <c r="P81" s="32">
        <v>12281.25</v>
      </c>
      <c r="Q81" s="32">
        <v>12206.896551724139</v>
      </c>
      <c r="R81" s="32">
        <v>13458.333333333334</v>
      </c>
      <c r="S81" s="32">
        <v>13545.454545454544</v>
      </c>
      <c r="T81" s="32">
        <v>12900</v>
      </c>
      <c r="U81" s="32">
        <v>12941.176470588236</v>
      </c>
      <c r="V81" s="32">
        <v>12400</v>
      </c>
      <c r="W81" s="32">
        <v>12692.307692307691</v>
      </c>
      <c r="X81" s="32">
        <v>12750</v>
      </c>
      <c r="Y81" s="32">
        <v>11916.666666666666</v>
      </c>
      <c r="Z81" s="32">
        <v>13300</v>
      </c>
      <c r="AA81" s="32">
        <v>11888.888888888889</v>
      </c>
      <c r="AB81" s="32">
        <v>13857.142857142857</v>
      </c>
      <c r="AC81" s="32">
        <v>13000</v>
      </c>
      <c r="AD81" s="32">
        <v>13666.666666666666</v>
      </c>
      <c r="AE81" s="32">
        <v>13333.333333333334</v>
      </c>
      <c r="AF81" s="32">
        <v>13155.555555555555</v>
      </c>
      <c r="AG81" s="32">
        <v>12761.904761904763</v>
      </c>
      <c r="AH81" s="32">
        <v>12800</v>
      </c>
      <c r="AI81" s="32">
        <v>12631.578947368422</v>
      </c>
      <c r="AJ81" s="32">
        <v>11250</v>
      </c>
      <c r="AK81" s="32">
        <v>12222.222222222221</v>
      </c>
      <c r="AL81" s="32">
        <v>12380.95238095238</v>
      </c>
      <c r="AM81" s="32">
        <v>12393.891638245312</v>
      </c>
      <c r="AN81" s="32">
        <v>12316.018524935791</v>
      </c>
      <c r="AO81" s="32">
        <v>12200.206926514551</v>
      </c>
      <c r="AP81" s="32">
        <v>12295.793634386586</v>
      </c>
      <c r="AQ81" s="32">
        <v>12306.823276841571</v>
      </c>
      <c r="AR81" s="32">
        <v>12319.732353904959</v>
      </c>
      <c r="AS81" s="32">
        <v>12329.38619110619</v>
      </c>
      <c r="AT81" s="32">
        <v>12338.985275059187</v>
      </c>
      <c r="AU81" s="32">
        <v>12349.308327007644</v>
      </c>
      <c r="AV81" s="32">
        <v>12360.744992900103</v>
      </c>
    </row>
    <row r="82" spans="1:48" x14ac:dyDescent="0.25">
      <c r="A82" s="1"/>
      <c r="B82" s="1"/>
      <c r="C82" s="2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x14ac:dyDescent="0.25">
      <c r="A83" s="1"/>
      <c r="B83" s="1" t="s">
        <v>75</v>
      </c>
      <c r="C83" s="21" t="s">
        <v>54</v>
      </c>
      <c r="D83" s="32">
        <v>817.029</v>
      </c>
      <c r="E83" s="32">
        <v>783.029</v>
      </c>
      <c r="F83" s="32">
        <v>787.02</v>
      </c>
      <c r="G83" s="32">
        <v>768.97799999999995</v>
      </c>
      <c r="H83" s="32">
        <v>752.98400000000004</v>
      </c>
      <c r="I83" s="32">
        <v>729</v>
      </c>
      <c r="J83" s="32">
        <v>675.024</v>
      </c>
      <c r="K83" s="32">
        <v>634.99300000000005</v>
      </c>
      <c r="L83" s="32">
        <v>540</v>
      </c>
      <c r="M83" s="32">
        <v>520.00199999999995</v>
      </c>
      <c r="N83" s="32">
        <v>485.00400000000002</v>
      </c>
      <c r="O83" s="32">
        <v>432</v>
      </c>
      <c r="P83" s="32">
        <v>393</v>
      </c>
      <c r="Q83" s="32">
        <v>354.00000000000006</v>
      </c>
      <c r="R83" s="32">
        <v>323</v>
      </c>
      <c r="S83" s="32">
        <v>298</v>
      </c>
      <c r="T83" s="32">
        <v>258</v>
      </c>
      <c r="U83" s="32">
        <v>220</v>
      </c>
      <c r="V83" s="32">
        <v>186</v>
      </c>
      <c r="W83" s="32">
        <v>165</v>
      </c>
      <c r="X83" s="32">
        <v>153</v>
      </c>
      <c r="Y83" s="32">
        <v>143</v>
      </c>
      <c r="Z83" s="32">
        <v>133</v>
      </c>
      <c r="AA83" s="32">
        <v>107</v>
      </c>
      <c r="AB83" s="32">
        <v>97</v>
      </c>
      <c r="AC83" s="32">
        <v>91</v>
      </c>
      <c r="AD83" s="32">
        <v>82</v>
      </c>
      <c r="AE83" s="32">
        <v>80</v>
      </c>
      <c r="AF83" s="32">
        <v>74</v>
      </c>
      <c r="AG83" s="32">
        <v>67</v>
      </c>
      <c r="AH83" s="32">
        <v>64</v>
      </c>
      <c r="AI83" s="32">
        <v>60</v>
      </c>
      <c r="AJ83" s="32">
        <v>45</v>
      </c>
      <c r="AK83" s="32">
        <v>33</v>
      </c>
      <c r="AL83" s="32">
        <v>26</v>
      </c>
      <c r="AM83" s="32">
        <v>37.185577700575664</v>
      </c>
      <c r="AN83" s="32">
        <v>41.334857457786143</v>
      </c>
      <c r="AO83" s="32">
        <v>41.153626337671007</v>
      </c>
      <c r="AP83" s="32">
        <v>41.22566586892426</v>
      </c>
      <c r="AQ83" s="32">
        <v>40.878706048846759</v>
      </c>
      <c r="AR83" s="32">
        <v>40.621426334083175</v>
      </c>
      <c r="AS83" s="32">
        <v>40.42139173686963</v>
      </c>
      <c r="AT83" s="32">
        <v>40.264307261304147</v>
      </c>
      <c r="AU83" s="32">
        <v>40.153014022940795</v>
      </c>
      <c r="AV83" s="32">
        <v>40.088274286622983</v>
      </c>
    </row>
    <row r="84" spans="1:48" x14ac:dyDescent="0.25">
      <c r="A84" s="1"/>
      <c r="B84" s="1"/>
      <c r="C84" s="2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1:48" x14ac:dyDescent="0.25">
      <c r="A85" s="1"/>
      <c r="B85" s="1" t="s">
        <v>76</v>
      </c>
      <c r="C85" s="21" t="s">
        <v>28</v>
      </c>
      <c r="D85" s="25">
        <v>15</v>
      </c>
      <c r="E85" s="25">
        <v>13</v>
      </c>
      <c r="F85" s="25">
        <v>13.9</v>
      </c>
      <c r="G85" s="25">
        <v>13.6</v>
      </c>
      <c r="H85" s="25">
        <v>13.9</v>
      </c>
      <c r="I85" s="25">
        <v>13.8</v>
      </c>
      <c r="J85" s="25">
        <v>16</v>
      </c>
      <c r="K85" s="25">
        <v>14.5</v>
      </c>
      <c r="L85" s="25">
        <v>15.6</v>
      </c>
      <c r="M85" s="25">
        <v>15.4</v>
      </c>
      <c r="N85" s="25">
        <v>13.6</v>
      </c>
      <c r="O85" s="25">
        <v>16.100000000000001</v>
      </c>
      <c r="P85" s="25">
        <v>13.2</v>
      </c>
      <c r="Q85" s="25">
        <v>13.3</v>
      </c>
      <c r="R85" s="25">
        <v>16.3</v>
      </c>
      <c r="S85" s="25">
        <v>15.4</v>
      </c>
      <c r="T85" s="25">
        <v>13.7</v>
      </c>
      <c r="U85" s="25">
        <v>19.600000000000001</v>
      </c>
      <c r="V85" s="25">
        <v>19.899999999999999</v>
      </c>
      <c r="W85" s="25">
        <v>13.4</v>
      </c>
      <c r="X85" s="25">
        <v>17.100000000000001</v>
      </c>
      <c r="Y85" s="25">
        <v>20.7</v>
      </c>
      <c r="Z85" s="25">
        <v>18.399999999999999</v>
      </c>
      <c r="AA85" s="25">
        <v>20.8</v>
      </c>
      <c r="AB85" s="25">
        <v>25.5</v>
      </c>
      <c r="AC85" s="25">
        <v>18.100000000000001</v>
      </c>
      <c r="AD85" s="25">
        <v>16.600000000000001</v>
      </c>
      <c r="AE85" s="25">
        <v>18.7</v>
      </c>
      <c r="AF85" s="25">
        <v>17</v>
      </c>
      <c r="AG85" s="25">
        <v>18.5</v>
      </c>
      <c r="AH85" s="25">
        <v>17.8</v>
      </c>
      <c r="AI85" s="25">
        <v>18.7</v>
      </c>
      <c r="AJ85" s="25">
        <v>26.9</v>
      </c>
      <c r="AK85" s="25">
        <v>22.2</v>
      </c>
      <c r="AL85" s="25">
        <v>23.7</v>
      </c>
      <c r="AM85" s="25">
        <v>22.827018903289588</v>
      </c>
      <c r="AN85" s="25">
        <v>23.303812128338976</v>
      </c>
      <c r="AO85" s="25">
        <v>22.875488866458117</v>
      </c>
      <c r="AP85" s="25">
        <v>22.710298829289155</v>
      </c>
      <c r="AQ85" s="25">
        <v>22.973008840040809</v>
      </c>
      <c r="AR85" s="25">
        <v>23.334385728399049</v>
      </c>
      <c r="AS85" s="25">
        <v>23.595305455259407</v>
      </c>
      <c r="AT85" s="25">
        <v>23.941660986943511</v>
      </c>
      <c r="AU85" s="25">
        <v>24.313774550248219</v>
      </c>
      <c r="AV85" s="25">
        <v>24.64587996668331</v>
      </c>
    </row>
    <row r="86" spans="1:48" x14ac:dyDescent="0.25">
      <c r="A86" s="1"/>
      <c r="B86" s="1"/>
      <c r="C86" s="21"/>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row>
    <row r="87" spans="1:48" x14ac:dyDescent="0.25">
      <c r="A87" s="1"/>
      <c r="B87" s="22" t="s">
        <v>220</v>
      </c>
      <c r="C87" s="21"/>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row>
    <row r="88" spans="1:48" x14ac:dyDescent="0.25">
      <c r="A88" s="1"/>
      <c r="B88" s="22" t="s">
        <v>221</v>
      </c>
      <c r="C88" s="21"/>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row>
    <row r="89" spans="1:48" x14ac:dyDescent="0.25">
      <c r="A89" s="1"/>
      <c r="B89" s="23" t="s">
        <v>8</v>
      </c>
      <c r="C89" s="21" t="s">
        <v>28</v>
      </c>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v>3.5506845238095242</v>
      </c>
      <c r="AH89" s="25">
        <v>3.3132886904761905</v>
      </c>
      <c r="AI89" s="25">
        <v>5.106770833333333</v>
      </c>
      <c r="AJ89" s="25">
        <v>6.3954910714285713</v>
      </c>
      <c r="AK89" s="25">
        <v>5.6304613095238096</v>
      </c>
      <c r="AL89" s="25">
        <v>4.0373065476190479</v>
      </c>
      <c r="AM89" s="25">
        <v>3.9421509615219672</v>
      </c>
      <c r="AN89" s="25">
        <v>3.902832623870796</v>
      </c>
      <c r="AO89" s="25">
        <v>4.0875228236000591</v>
      </c>
      <c r="AP89" s="25">
        <v>4.1948152340833911</v>
      </c>
      <c r="AQ89" s="25">
        <v>4.1565520057986625</v>
      </c>
      <c r="AR89" s="25">
        <v>4.1188780154739639</v>
      </c>
      <c r="AS89" s="25">
        <v>4.0951334159041686</v>
      </c>
      <c r="AT89" s="25">
        <v>4.1021631252973796</v>
      </c>
      <c r="AU89" s="25">
        <v>4.119071521675556</v>
      </c>
      <c r="AV89" s="25">
        <v>4.1173377495348928</v>
      </c>
    </row>
    <row r="90" spans="1:48" x14ac:dyDescent="0.25">
      <c r="A90" s="1"/>
      <c r="B90" s="23" t="s">
        <v>222</v>
      </c>
      <c r="C90" s="21" t="s">
        <v>28</v>
      </c>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v>3.1753333333333336</v>
      </c>
      <c r="AH90" s="25">
        <v>3.2253333333333338</v>
      </c>
      <c r="AI90" s="25">
        <v>3.6720000000000002</v>
      </c>
      <c r="AJ90" s="25">
        <v>4.8573333333333331</v>
      </c>
      <c r="AK90" s="25">
        <v>4.7866666666666671</v>
      </c>
      <c r="AL90" s="25">
        <v>4.0213333333333336</v>
      </c>
      <c r="AM90" s="25">
        <v>3.2693333333333334</v>
      </c>
      <c r="AN90" s="25">
        <v>3.2594649003671656</v>
      </c>
      <c r="AO90" s="25">
        <v>3.3304649000334012</v>
      </c>
      <c r="AP90" s="25">
        <v>3.3326584677401918</v>
      </c>
      <c r="AQ90" s="25">
        <v>3.4370437014256749</v>
      </c>
      <c r="AR90" s="25">
        <v>3.5044806210913637</v>
      </c>
      <c r="AS90" s="25">
        <v>3.5521676172368224</v>
      </c>
      <c r="AT90" s="25">
        <v>3.577381720738817</v>
      </c>
      <c r="AU90" s="25">
        <v>3.5948076318571704</v>
      </c>
      <c r="AV90" s="25">
        <v>3.5954365211582466</v>
      </c>
    </row>
    <row r="91" spans="1:48" x14ac:dyDescent="0.25">
      <c r="A91" s="1"/>
      <c r="B91" s="23" t="s">
        <v>223</v>
      </c>
      <c r="C91" s="21" t="s">
        <v>28</v>
      </c>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v>2.2935125000000003</v>
      </c>
      <c r="AH91" s="25">
        <v>2.3958874999999997</v>
      </c>
      <c r="AI91" s="25">
        <v>2.8998687499999996</v>
      </c>
      <c r="AJ91" s="25">
        <v>3.4881562500000003</v>
      </c>
      <c r="AK91" s="25">
        <v>3.3597937500000001</v>
      </c>
      <c r="AL91" s="25">
        <v>2.6570812499999996</v>
      </c>
      <c r="AM91" s="25">
        <v>2.146831786962371</v>
      </c>
      <c r="AN91" s="25">
        <v>2.0762608270575638</v>
      </c>
      <c r="AO91" s="25">
        <v>2.088703754983654</v>
      </c>
      <c r="AP91" s="25">
        <v>2.1511847358721146</v>
      </c>
      <c r="AQ91" s="25">
        <v>2.1723963369787724</v>
      </c>
      <c r="AR91" s="25">
        <v>2.194657725862561</v>
      </c>
      <c r="AS91" s="25">
        <v>2.2247678304026253</v>
      </c>
      <c r="AT91" s="25">
        <v>2.2701761904157669</v>
      </c>
      <c r="AU91" s="25">
        <v>2.312781238886402</v>
      </c>
      <c r="AV91" s="25">
        <v>2.3288471598001097</v>
      </c>
    </row>
    <row r="92" spans="1:48" x14ac:dyDescent="0.25">
      <c r="A92" s="1"/>
      <c r="B92" s="38" t="s">
        <v>224</v>
      </c>
      <c r="C92" s="21" t="s">
        <v>28</v>
      </c>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v>9.0195303571428589</v>
      </c>
      <c r="AH92" s="25">
        <v>8.934509523809524</v>
      </c>
      <c r="AI92" s="25">
        <v>11.678639583333332</v>
      </c>
      <c r="AJ92" s="25">
        <v>14.740980654761906</v>
      </c>
      <c r="AK92" s="25">
        <v>13.776921726190476</v>
      </c>
      <c r="AL92" s="25">
        <v>10.71572113095238</v>
      </c>
      <c r="AM92" s="25">
        <v>9.3583160818176712</v>
      </c>
      <c r="AN92" s="25">
        <v>9.2385583512955254</v>
      </c>
      <c r="AO92" s="25">
        <v>9.5066914786171139</v>
      </c>
      <c r="AP92" s="25">
        <v>9.678658437695697</v>
      </c>
      <c r="AQ92" s="25">
        <v>9.7659920442031094</v>
      </c>
      <c r="AR92" s="25">
        <v>9.8180163624278887</v>
      </c>
      <c r="AS92" s="25">
        <v>9.8720688635436158</v>
      </c>
      <c r="AT92" s="25">
        <v>9.9497210364519635</v>
      </c>
      <c r="AU92" s="25">
        <v>10.026660392419128</v>
      </c>
      <c r="AV92" s="25">
        <v>10.041621430493249</v>
      </c>
    </row>
    <row r="93" spans="1:48" x14ac:dyDescent="0.25">
      <c r="A93" s="1"/>
      <c r="B93" s="1"/>
      <c r="C93" s="21"/>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row>
    <row r="94" spans="1:48" x14ac:dyDescent="0.25">
      <c r="A94" s="1"/>
      <c r="B94" s="22" t="s">
        <v>225</v>
      </c>
      <c r="C94" s="21" t="s">
        <v>28</v>
      </c>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v>9.6083333333333325</v>
      </c>
      <c r="AH94" s="25">
        <v>9.451666666666668</v>
      </c>
      <c r="AI94" s="25">
        <v>6.916666666666667</v>
      </c>
      <c r="AJ94" s="25">
        <v>10.730833333333335</v>
      </c>
      <c r="AK94" s="25">
        <v>6.7008333333333328</v>
      </c>
      <c r="AL94" s="25">
        <v>10.239999999999998</v>
      </c>
      <c r="AM94" s="25">
        <v>10.97330126453812</v>
      </c>
      <c r="AN94" s="25">
        <v>11.099362477803442</v>
      </c>
      <c r="AO94" s="25">
        <v>10.115039147651018</v>
      </c>
      <c r="AP94" s="25">
        <v>9.59869798276066</v>
      </c>
      <c r="AQ94" s="25">
        <v>9.8028927346084664</v>
      </c>
      <c r="AR94" s="25">
        <v>10.192528704864657</v>
      </c>
      <c r="AS94" s="25">
        <v>10.453587005442238</v>
      </c>
      <c r="AT94" s="25">
        <v>10.753408722031022</v>
      </c>
      <c r="AU94" s="25">
        <v>11.076414602843197</v>
      </c>
      <c r="AV94" s="25">
        <v>11.41776964676272</v>
      </c>
    </row>
    <row r="95" spans="1:48" x14ac:dyDescent="0.25">
      <c r="A95" s="1"/>
      <c r="B95" s="1"/>
      <c r="C95" s="21"/>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row>
    <row r="96" spans="1:48" x14ac:dyDescent="0.25">
      <c r="A96" s="1"/>
      <c r="B96" s="1" t="s">
        <v>226</v>
      </c>
      <c r="C96" s="21" t="s">
        <v>54</v>
      </c>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37">
        <v>126.31827800000001</v>
      </c>
      <c r="AH96" s="37">
        <v>122.12586</v>
      </c>
      <c r="AI96" s="37">
        <v>116.658018</v>
      </c>
      <c r="AJ96" s="37">
        <v>101.641328</v>
      </c>
      <c r="AK96" s="37">
        <v>92.226290000000006</v>
      </c>
      <c r="AL96" s="37">
        <v>74.194806999999997</v>
      </c>
      <c r="AM96" s="37">
        <v>73.452858929999991</v>
      </c>
      <c r="AN96" s="37">
        <v>72.718330340699993</v>
      </c>
      <c r="AO96" s="37">
        <v>71.99114703729299</v>
      </c>
      <c r="AP96" s="37">
        <v>71.271235566920055</v>
      </c>
      <c r="AQ96" s="37">
        <v>70.558523211250858</v>
      </c>
      <c r="AR96" s="37">
        <v>69.852937979138346</v>
      </c>
      <c r="AS96" s="37">
        <v>69.154408599346965</v>
      </c>
      <c r="AT96" s="37">
        <v>68.462864513353495</v>
      </c>
      <c r="AU96" s="37">
        <v>67.778235868219966</v>
      </c>
      <c r="AV96" s="37">
        <v>67.100453509537772</v>
      </c>
    </row>
    <row r="97" spans="1:48" x14ac:dyDescent="0.25">
      <c r="A97" s="1"/>
      <c r="B97" s="1" t="s">
        <v>227</v>
      </c>
      <c r="C97" s="21" t="s">
        <v>228</v>
      </c>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39">
        <v>0.60909999999999997</v>
      </c>
      <c r="AH97" s="39">
        <v>0.46350000000000002</v>
      </c>
      <c r="AI97" s="39">
        <v>0.53239999999999998</v>
      </c>
      <c r="AJ97" s="39">
        <v>0.4728</v>
      </c>
      <c r="AK97" s="39">
        <v>0.45</v>
      </c>
      <c r="AL97" s="39">
        <v>0.38250000000000001</v>
      </c>
      <c r="AM97" s="39">
        <v>0.38250000000000001</v>
      </c>
      <c r="AN97" s="39">
        <v>0.38250000000000001</v>
      </c>
      <c r="AO97" s="39">
        <v>0.38250000000000001</v>
      </c>
      <c r="AP97" s="39">
        <v>0.38250000000000001</v>
      </c>
      <c r="AQ97" s="39">
        <v>0.38250000000000001</v>
      </c>
      <c r="AR97" s="39">
        <v>0.38250000000000001</v>
      </c>
      <c r="AS97" s="39">
        <v>0.38250000000000001</v>
      </c>
      <c r="AT97" s="39">
        <v>0.38250000000000001</v>
      </c>
      <c r="AU97" s="39">
        <v>0.38250000000000001</v>
      </c>
      <c r="AV97" s="39">
        <v>0.38250000000000001</v>
      </c>
    </row>
    <row r="98" spans="1:48" x14ac:dyDescent="0.25">
      <c r="A98" s="1"/>
      <c r="B98" s="1" t="s">
        <v>229</v>
      </c>
      <c r="C98" s="21" t="s">
        <v>230</v>
      </c>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37">
        <v>41</v>
      </c>
      <c r="AH98" s="37">
        <v>27</v>
      </c>
      <c r="AI98" s="37">
        <v>33</v>
      </c>
      <c r="AJ98" s="37">
        <v>25</v>
      </c>
      <c r="AK98" s="37">
        <v>25</v>
      </c>
      <c r="AL98" s="37">
        <v>17</v>
      </c>
      <c r="AM98" s="37">
        <v>16.829999999999998</v>
      </c>
      <c r="AN98" s="37">
        <v>16.6617</v>
      </c>
      <c r="AO98" s="37">
        <v>16.495083000000001</v>
      </c>
      <c r="AP98" s="37">
        <v>16.330132169999999</v>
      </c>
      <c r="AQ98" s="37">
        <v>16.166830848300002</v>
      </c>
      <c r="AR98" s="37">
        <v>16.005162539817</v>
      </c>
      <c r="AS98" s="37">
        <v>15.84511091441883</v>
      </c>
      <c r="AT98" s="37">
        <v>15.686659805274642</v>
      </c>
      <c r="AU98" s="37">
        <v>15.529793207221898</v>
      </c>
      <c r="AV98" s="37">
        <v>15.37449527514968</v>
      </c>
    </row>
    <row r="99" spans="1:48" x14ac:dyDescent="0.25">
      <c r="A99" s="1"/>
      <c r="B99" s="1"/>
      <c r="C99" s="21"/>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row>
    <row r="100" spans="1:48" x14ac:dyDescent="0.25">
      <c r="A100" s="1"/>
      <c r="B100" s="22" t="s">
        <v>231</v>
      </c>
      <c r="C100" s="21"/>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row>
    <row r="101" spans="1:48" x14ac:dyDescent="0.25">
      <c r="A101" s="1"/>
      <c r="B101" s="1" t="s">
        <v>232</v>
      </c>
      <c r="C101" s="21" t="s">
        <v>28</v>
      </c>
      <c r="D101" s="40"/>
      <c r="E101" s="40"/>
      <c r="F101" s="40"/>
      <c r="G101" s="40"/>
      <c r="H101" s="40"/>
      <c r="I101" s="40"/>
      <c r="J101" s="40"/>
      <c r="K101" s="40"/>
      <c r="L101" s="40"/>
      <c r="M101" s="40"/>
      <c r="N101" s="40"/>
      <c r="O101" s="40"/>
      <c r="P101" s="40"/>
      <c r="Q101" s="40"/>
      <c r="R101" s="40"/>
      <c r="S101" s="40"/>
      <c r="T101" s="40"/>
      <c r="U101" s="40"/>
      <c r="V101" s="40"/>
      <c r="W101" s="40"/>
      <c r="X101" s="40"/>
      <c r="Y101" s="40"/>
      <c r="Z101" s="40"/>
      <c r="AA101" s="40"/>
      <c r="AB101" s="40"/>
      <c r="AC101" s="40"/>
      <c r="AD101" s="40"/>
      <c r="AE101" s="40"/>
      <c r="AF101" s="40"/>
      <c r="AG101" s="41">
        <v>0.54166666666666663</v>
      </c>
      <c r="AH101" s="41">
        <v>0.81250000000000011</v>
      </c>
      <c r="AI101" s="41">
        <v>2.5858333333333334</v>
      </c>
      <c r="AJ101" s="41">
        <v>0.19166666666666674</v>
      </c>
      <c r="AK101" s="41">
        <v>2.8058333333333336</v>
      </c>
      <c r="AL101" s="41">
        <v>9.0000000000000011E-2</v>
      </c>
      <c r="AM101" s="41">
        <v>0</v>
      </c>
      <c r="AN101" s="41">
        <v>0</v>
      </c>
      <c r="AO101" s="41">
        <v>0</v>
      </c>
      <c r="AP101" s="41">
        <v>0</v>
      </c>
      <c r="AQ101" s="41">
        <v>0</v>
      </c>
      <c r="AR101" s="41">
        <v>0</v>
      </c>
      <c r="AS101" s="41">
        <v>0</v>
      </c>
      <c r="AT101" s="41">
        <v>0</v>
      </c>
      <c r="AU101" s="41">
        <v>0</v>
      </c>
      <c r="AV101" s="41">
        <v>0</v>
      </c>
    </row>
    <row r="102" spans="1:48" x14ac:dyDescent="0.25">
      <c r="A102" s="1"/>
      <c r="B102" s="1" t="s">
        <v>233</v>
      </c>
      <c r="C102" s="21" t="s">
        <v>228</v>
      </c>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42">
        <v>6.2E-2</v>
      </c>
      <c r="AH102" s="42">
        <v>5.8999999999999997E-2</v>
      </c>
      <c r="AI102" s="42">
        <v>5.7000000000000002E-2</v>
      </c>
      <c r="AJ102" s="42">
        <v>5.7000000000000002E-2</v>
      </c>
      <c r="AK102" s="42">
        <v>5.7000000000000002E-2</v>
      </c>
      <c r="AL102" s="42">
        <v>5.7000000000000002E-2</v>
      </c>
      <c r="AM102" s="42">
        <v>5.7000000000000002E-2</v>
      </c>
      <c r="AN102" s="42">
        <v>5.7000000000000002E-2</v>
      </c>
      <c r="AO102" s="42">
        <v>5.7000000000000002E-2</v>
      </c>
      <c r="AP102" s="42">
        <v>5.7000000000000002E-2</v>
      </c>
      <c r="AQ102" s="42">
        <v>5.7000000000000002E-2</v>
      </c>
      <c r="AR102" s="42">
        <v>5.7000000000000002E-2</v>
      </c>
      <c r="AS102" s="42">
        <v>5.7000000000000002E-2</v>
      </c>
      <c r="AT102" s="42">
        <v>5.7000000000000002E-2</v>
      </c>
      <c r="AU102" s="42">
        <v>5.7000000000000002E-2</v>
      </c>
      <c r="AV102" s="42">
        <v>5.7000000000000002E-2</v>
      </c>
    </row>
    <row r="103" spans="1:48" x14ac:dyDescent="0.25">
      <c r="A103" s="1"/>
      <c r="B103" s="1" t="s">
        <v>234</v>
      </c>
      <c r="C103" s="21" t="s">
        <v>28</v>
      </c>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v>0.15</v>
      </c>
      <c r="AH103" s="25">
        <v>0.15</v>
      </c>
      <c r="AI103" s="25">
        <v>0.15</v>
      </c>
      <c r="AJ103" s="25">
        <v>0.15</v>
      </c>
      <c r="AK103" s="25">
        <v>0.15</v>
      </c>
      <c r="AL103" s="25">
        <v>0.15</v>
      </c>
      <c r="AM103" s="25">
        <v>0.15</v>
      </c>
      <c r="AN103" s="25">
        <v>0.15</v>
      </c>
      <c r="AO103" s="25">
        <v>0.15</v>
      </c>
      <c r="AP103" s="25">
        <v>0.15</v>
      </c>
      <c r="AQ103" s="25">
        <v>0.15</v>
      </c>
      <c r="AR103" s="25">
        <v>0.15</v>
      </c>
      <c r="AS103" s="25">
        <v>0.15</v>
      </c>
      <c r="AT103" s="25">
        <v>0.15</v>
      </c>
      <c r="AU103" s="25">
        <v>0.15</v>
      </c>
      <c r="AV103" s="25">
        <v>0.15</v>
      </c>
    </row>
    <row r="104" spans="1:48" x14ac:dyDescent="0.25">
      <c r="A104" s="1"/>
      <c r="B104" s="38" t="s">
        <v>235</v>
      </c>
      <c r="C104" s="21" t="s">
        <v>28</v>
      </c>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v>0.3580833333333332</v>
      </c>
      <c r="AH104" s="25">
        <v>0.61456250000000012</v>
      </c>
      <c r="AI104" s="25">
        <v>2.2884408333333335</v>
      </c>
      <c r="AJ104" s="25">
        <v>3.0741666666666723E-2</v>
      </c>
      <c r="AK104" s="25">
        <v>2.4959008333333337</v>
      </c>
      <c r="AL104" s="25">
        <v>-6.5129999999999993E-2</v>
      </c>
      <c r="AM104" s="25">
        <v>0</v>
      </c>
      <c r="AN104" s="25">
        <v>0</v>
      </c>
      <c r="AO104" s="25">
        <v>0</v>
      </c>
      <c r="AP104" s="25">
        <v>0</v>
      </c>
      <c r="AQ104" s="25">
        <v>0</v>
      </c>
      <c r="AR104" s="25">
        <v>0</v>
      </c>
      <c r="AS104" s="25">
        <v>0</v>
      </c>
      <c r="AT104" s="25">
        <v>0</v>
      </c>
      <c r="AU104" s="25">
        <v>0</v>
      </c>
      <c r="AV104" s="25">
        <v>0</v>
      </c>
    </row>
    <row r="105" spans="1:48" ht="15.75" thickBot="1" x14ac:dyDescent="0.3">
      <c r="A105" s="1"/>
      <c r="B105" s="27"/>
      <c r="C105" s="29"/>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row>
    <row r="106" spans="1:48"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sheetData>
  <sheetProtection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6"/>
  <sheetViews>
    <sheetView zoomScaleNormal="100" workbookViewId="0">
      <pane xSplit="3" ySplit="2" topLeftCell="D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+TOC!A90&amp;" Land Use, Prices, and Rental Rates"</f>
        <v>Arkansas Land Use, Prices, and Rental Rates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1"/>
      <c r="C4" s="2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77</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33" t="s">
        <v>78</v>
      </c>
      <c r="C6" s="21" t="s">
        <v>10</v>
      </c>
      <c r="D6" s="32">
        <v>8320</v>
      </c>
      <c r="E6" s="32">
        <v>8180</v>
      </c>
      <c r="F6" s="32">
        <v>8310</v>
      </c>
      <c r="G6" s="32">
        <v>8575</v>
      </c>
      <c r="H6" s="32">
        <v>8360</v>
      </c>
      <c r="I6" s="32">
        <v>8425</v>
      </c>
      <c r="J6" s="32">
        <v>8692</v>
      </c>
      <c r="K6" s="32">
        <v>8497</v>
      </c>
      <c r="L6" s="32">
        <v>8510</v>
      </c>
      <c r="M6" s="32">
        <v>8458</v>
      </c>
      <c r="N6" s="32">
        <v>8490</v>
      </c>
      <c r="O6" s="32">
        <v>8396</v>
      </c>
      <c r="P6" s="32">
        <v>8311</v>
      </c>
      <c r="Q6" s="32">
        <v>7996</v>
      </c>
      <c r="R6" s="32">
        <v>8141</v>
      </c>
      <c r="S6" s="32">
        <v>7559</v>
      </c>
      <c r="T6" s="32">
        <v>7769</v>
      </c>
      <c r="U6" s="32">
        <v>8161</v>
      </c>
      <c r="V6" s="32">
        <v>8361</v>
      </c>
      <c r="W6" s="32">
        <v>7741</v>
      </c>
      <c r="X6" s="32">
        <v>7631</v>
      </c>
      <c r="Y6" s="32">
        <v>7901</v>
      </c>
      <c r="Z6" s="32">
        <v>7948</v>
      </c>
      <c r="AA6" s="32">
        <v>7732</v>
      </c>
      <c r="AB6" s="32">
        <v>7543</v>
      </c>
      <c r="AC6" s="32">
        <v>7217</v>
      </c>
      <c r="AD6" s="32">
        <v>7397</v>
      </c>
      <c r="AE6" s="32">
        <v>7299</v>
      </c>
      <c r="AF6" s="32">
        <v>7282</v>
      </c>
      <c r="AG6" s="32">
        <v>6582</v>
      </c>
      <c r="AH6" s="32">
        <v>6859</v>
      </c>
      <c r="AI6" s="32">
        <v>7020</v>
      </c>
      <c r="AJ6" s="32">
        <v>6990</v>
      </c>
      <c r="AK6" s="32">
        <v>7211</v>
      </c>
      <c r="AL6" s="32">
        <v>7053</v>
      </c>
      <c r="AM6" s="32">
        <v>6642</v>
      </c>
      <c r="AN6" s="32">
        <v>6781.4205338215861</v>
      </c>
      <c r="AO6" s="32">
        <v>6780.5609751606717</v>
      </c>
      <c r="AP6" s="32">
        <v>6781.6778812021666</v>
      </c>
      <c r="AQ6" s="32">
        <v>6788.6930730292261</v>
      </c>
      <c r="AR6" s="32">
        <v>6797.429577897844</v>
      </c>
      <c r="AS6" s="32">
        <v>6809.2328568485691</v>
      </c>
      <c r="AT6" s="32">
        <v>6821.3545068210597</v>
      </c>
      <c r="AU6" s="32">
        <v>6832.5616447562979</v>
      </c>
      <c r="AV6" s="32">
        <v>6841.3904785770592</v>
      </c>
    </row>
    <row r="7" spans="1:48" x14ac:dyDescent="0.25">
      <c r="A7" s="1"/>
      <c r="B7" s="33" t="s">
        <v>79</v>
      </c>
      <c r="C7" s="21" t="s">
        <v>10</v>
      </c>
      <c r="D7" s="32">
        <v>0</v>
      </c>
      <c r="E7" s="32">
        <v>0</v>
      </c>
      <c r="F7" s="32">
        <v>0</v>
      </c>
      <c r="G7" s="32">
        <v>0</v>
      </c>
      <c r="H7" s="32">
        <v>0</v>
      </c>
      <c r="I7" s="32">
        <v>0</v>
      </c>
      <c r="J7" s="32">
        <v>0</v>
      </c>
      <c r="K7" s="32">
        <v>0</v>
      </c>
      <c r="L7" s="32">
        <v>4</v>
      </c>
      <c r="M7" s="32">
        <v>4.2</v>
      </c>
      <c r="N7" s="32">
        <v>4.5</v>
      </c>
      <c r="O7" s="32">
        <v>4.5999999999999996</v>
      </c>
      <c r="P7" s="32">
        <v>4</v>
      </c>
      <c r="Q7" s="32">
        <v>3.9000000000000004</v>
      </c>
      <c r="R7" s="32">
        <v>3.9</v>
      </c>
      <c r="S7" s="32">
        <v>3.5999999999999996</v>
      </c>
      <c r="T7" s="32">
        <v>3.4000000000000004</v>
      </c>
      <c r="U7" s="32">
        <v>3.4000000000000004</v>
      </c>
      <c r="V7" s="32">
        <v>2.5</v>
      </c>
      <c r="W7" s="32">
        <v>5.6</v>
      </c>
      <c r="X7" s="32">
        <v>5.6999999999999993</v>
      </c>
      <c r="Y7" s="32">
        <v>6.3000000000000007</v>
      </c>
      <c r="Z7" s="32">
        <v>7.1999999999999993</v>
      </c>
      <c r="AA7" s="32">
        <v>6.6000000000000005</v>
      </c>
      <c r="AB7" s="32">
        <v>6.3</v>
      </c>
      <c r="AC7" s="32">
        <v>6.5</v>
      </c>
      <c r="AD7" s="32">
        <v>0</v>
      </c>
      <c r="AE7" s="32">
        <v>0</v>
      </c>
      <c r="AF7" s="32">
        <v>5.2</v>
      </c>
      <c r="AG7" s="32">
        <v>0</v>
      </c>
      <c r="AH7" s="32">
        <v>0</v>
      </c>
      <c r="AI7" s="32">
        <v>0</v>
      </c>
      <c r="AJ7" s="32">
        <v>0</v>
      </c>
      <c r="AK7" s="32">
        <v>0</v>
      </c>
      <c r="AL7" s="32">
        <v>0</v>
      </c>
      <c r="AM7" s="32">
        <v>0</v>
      </c>
      <c r="AN7" s="32">
        <v>0</v>
      </c>
      <c r="AO7" s="32">
        <v>0</v>
      </c>
      <c r="AP7" s="32">
        <v>0</v>
      </c>
      <c r="AQ7" s="32">
        <v>0</v>
      </c>
      <c r="AR7" s="32">
        <v>0</v>
      </c>
      <c r="AS7" s="32">
        <v>0</v>
      </c>
      <c r="AT7" s="32">
        <v>0</v>
      </c>
      <c r="AU7" s="32">
        <v>0</v>
      </c>
      <c r="AV7" s="32">
        <v>0</v>
      </c>
    </row>
    <row r="8" spans="1:48" x14ac:dyDescent="0.25">
      <c r="A8" s="1"/>
      <c r="B8" s="33" t="s">
        <v>80</v>
      </c>
      <c r="C8" s="21" t="s">
        <v>10</v>
      </c>
      <c r="D8" s="1">
        <v>0</v>
      </c>
      <c r="E8" s="1">
        <v>0</v>
      </c>
      <c r="F8" s="1">
        <v>0</v>
      </c>
      <c r="G8" s="1">
        <v>0</v>
      </c>
      <c r="H8" s="1">
        <v>0</v>
      </c>
      <c r="I8" s="1">
        <v>0</v>
      </c>
      <c r="J8" s="1">
        <v>0</v>
      </c>
      <c r="K8" s="1">
        <v>0</v>
      </c>
      <c r="L8" s="1">
        <v>0.18</v>
      </c>
      <c r="M8" s="1">
        <v>0.21</v>
      </c>
      <c r="N8" s="1">
        <v>0</v>
      </c>
      <c r="O8" s="1">
        <v>0</v>
      </c>
      <c r="P8" s="1">
        <v>0</v>
      </c>
      <c r="Q8" s="1">
        <v>0</v>
      </c>
      <c r="R8" s="1">
        <v>0</v>
      </c>
      <c r="S8" s="1">
        <v>0</v>
      </c>
      <c r="T8" s="1">
        <v>0</v>
      </c>
      <c r="U8" s="1">
        <v>1.02</v>
      </c>
      <c r="V8" s="1">
        <v>1.05</v>
      </c>
      <c r="W8" s="1">
        <v>1.04</v>
      </c>
      <c r="X8" s="1">
        <v>1.03</v>
      </c>
      <c r="Y8" s="1">
        <v>0.98</v>
      </c>
      <c r="Z8" s="1">
        <v>0.97</v>
      </c>
      <c r="AA8" s="1">
        <v>0.95</v>
      </c>
      <c r="AB8" s="1">
        <v>0.92999999999999994</v>
      </c>
      <c r="AC8" s="1">
        <v>0.98</v>
      </c>
      <c r="AD8" s="1">
        <v>0</v>
      </c>
      <c r="AE8" s="1">
        <v>0</v>
      </c>
      <c r="AF8" s="1">
        <v>0</v>
      </c>
      <c r="AG8" s="1">
        <v>0</v>
      </c>
      <c r="AH8" s="1">
        <v>0</v>
      </c>
      <c r="AI8" s="1">
        <v>0</v>
      </c>
      <c r="AJ8" s="1">
        <v>0</v>
      </c>
      <c r="AK8" s="1">
        <v>0</v>
      </c>
      <c r="AL8" s="1">
        <v>0</v>
      </c>
      <c r="AM8" s="1">
        <v>0</v>
      </c>
      <c r="AN8" s="1">
        <v>0</v>
      </c>
      <c r="AO8" s="1">
        <v>0</v>
      </c>
      <c r="AP8" s="1">
        <v>0</v>
      </c>
      <c r="AQ8" s="1">
        <v>0</v>
      </c>
      <c r="AR8" s="1">
        <v>0</v>
      </c>
      <c r="AS8" s="1">
        <v>0</v>
      </c>
      <c r="AT8" s="1">
        <v>0</v>
      </c>
      <c r="AU8" s="1">
        <v>0</v>
      </c>
      <c r="AV8" s="1">
        <v>0</v>
      </c>
    </row>
    <row r="9" spans="1:48" x14ac:dyDescent="0.25">
      <c r="A9" s="1"/>
      <c r="B9" s="43" t="s">
        <v>77</v>
      </c>
      <c r="C9" s="21" t="s">
        <v>10</v>
      </c>
      <c r="D9" s="32">
        <v>8320</v>
      </c>
      <c r="E9" s="32">
        <v>8180</v>
      </c>
      <c r="F9" s="32">
        <v>8310</v>
      </c>
      <c r="G9" s="32">
        <v>8575</v>
      </c>
      <c r="H9" s="32">
        <v>8360</v>
      </c>
      <c r="I9" s="32">
        <v>8425</v>
      </c>
      <c r="J9" s="32">
        <v>8692</v>
      </c>
      <c r="K9" s="32">
        <v>8497</v>
      </c>
      <c r="L9" s="32">
        <v>8514.18</v>
      </c>
      <c r="M9" s="32">
        <v>8462.41</v>
      </c>
      <c r="N9" s="32">
        <v>8494.5</v>
      </c>
      <c r="O9" s="32">
        <v>8400.6</v>
      </c>
      <c r="P9" s="32">
        <v>8315</v>
      </c>
      <c r="Q9" s="32">
        <v>7999.9</v>
      </c>
      <c r="R9" s="32">
        <v>8144.9</v>
      </c>
      <c r="S9" s="32">
        <v>7562.6</v>
      </c>
      <c r="T9" s="32">
        <v>7772.4</v>
      </c>
      <c r="U9" s="32">
        <v>8165.42</v>
      </c>
      <c r="V9" s="32">
        <v>8364.5499999999993</v>
      </c>
      <c r="W9" s="32">
        <v>7747.64</v>
      </c>
      <c r="X9" s="32">
        <v>7637.73</v>
      </c>
      <c r="Y9" s="32">
        <v>7908.28</v>
      </c>
      <c r="Z9" s="32">
        <v>7956.17</v>
      </c>
      <c r="AA9" s="32">
        <v>7739.55</v>
      </c>
      <c r="AB9" s="32">
        <v>7550.2300000000005</v>
      </c>
      <c r="AC9" s="32">
        <v>7224.48</v>
      </c>
      <c r="AD9" s="32">
        <v>7397</v>
      </c>
      <c r="AE9" s="32">
        <v>7299</v>
      </c>
      <c r="AF9" s="32">
        <v>7287.2</v>
      </c>
      <c r="AG9" s="32">
        <v>6582</v>
      </c>
      <c r="AH9" s="32">
        <v>6859</v>
      </c>
      <c r="AI9" s="32">
        <v>7020</v>
      </c>
      <c r="AJ9" s="32">
        <v>6990</v>
      </c>
      <c r="AK9" s="32">
        <v>7211</v>
      </c>
      <c r="AL9" s="32">
        <v>7053</v>
      </c>
      <c r="AM9" s="32">
        <v>6642</v>
      </c>
      <c r="AN9" s="32">
        <v>6781.4205338215861</v>
      </c>
      <c r="AO9" s="32">
        <v>6780.5609751606717</v>
      </c>
      <c r="AP9" s="32">
        <v>6781.6778812021666</v>
      </c>
      <c r="AQ9" s="32">
        <v>6788.6930730292261</v>
      </c>
      <c r="AR9" s="32">
        <v>6797.429577897844</v>
      </c>
      <c r="AS9" s="32">
        <v>6809.2328568485691</v>
      </c>
      <c r="AT9" s="32">
        <v>6821.3545068210597</v>
      </c>
      <c r="AU9" s="32">
        <v>6832.5616447562979</v>
      </c>
      <c r="AV9" s="32">
        <v>6841.3904785770592</v>
      </c>
    </row>
    <row r="10" spans="1:48" x14ac:dyDescent="0.25">
      <c r="A10" s="1"/>
      <c r="B10" s="1"/>
      <c r="C10" s="2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25">
      <c r="A11" s="1"/>
      <c r="B11" s="22" t="s">
        <v>81</v>
      </c>
      <c r="C11" s="21" t="s">
        <v>10</v>
      </c>
      <c r="D11" s="32">
        <v>212.32589999999999</v>
      </c>
      <c r="E11" s="32">
        <v>221.65289999999999</v>
      </c>
      <c r="F11" s="32">
        <v>232.96899999999999</v>
      </c>
      <c r="G11" s="32">
        <v>246.4743</v>
      </c>
      <c r="H11" s="32">
        <v>246.4743</v>
      </c>
      <c r="I11" s="32">
        <v>245.81909999999999</v>
      </c>
      <c r="J11" s="32">
        <v>239.12039999999999</v>
      </c>
      <c r="K11" s="32">
        <v>230.37049999999999</v>
      </c>
      <c r="L11" s="32">
        <v>180.8091</v>
      </c>
      <c r="M11" s="32">
        <v>148.44980000000001</v>
      </c>
      <c r="N11" s="32">
        <v>145.24510000000001</v>
      </c>
      <c r="O11" s="32">
        <v>157.27000000000001</v>
      </c>
      <c r="P11" s="32">
        <v>161.363</v>
      </c>
      <c r="Q11" s="32">
        <v>170.88800000000001</v>
      </c>
      <c r="R11" s="32">
        <v>190.185</v>
      </c>
      <c r="S11" s="32">
        <v>202.52799999999999</v>
      </c>
      <c r="T11" s="32">
        <v>220.27500000000001</v>
      </c>
      <c r="U11" s="32">
        <v>237.86099999999999</v>
      </c>
      <c r="V11" s="32">
        <v>233.80699999999999</v>
      </c>
      <c r="W11" s="32">
        <v>246.977</v>
      </c>
      <c r="X11" s="32">
        <v>248.619</v>
      </c>
      <c r="Y11" s="32">
        <v>249.42099999999999</v>
      </c>
      <c r="Z11" s="32">
        <v>251.166</v>
      </c>
      <c r="AA11" s="32">
        <v>239.53899999999999</v>
      </c>
      <c r="AB11" s="32">
        <v>236.05799999999999</v>
      </c>
      <c r="AC11" s="32">
        <v>233.87299999999999</v>
      </c>
      <c r="AD11" s="32">
        <v>231.505</v>
      </c>
      <c r="AE11" s="32">
        <v>230.27199999999999</v>
      </c>
      <c r="AF11" s="32">
        <v>230.625</v>
      </c>
      <c r="AG11" s="32">
        <v>219.86199999999999</v>
      </c>
      <c r="AH11" s="32">
        <v>215.23700000000002</v>
      </c>
      <c r="AI11" s="32">
        <v>205.33200000000002</v>
      </c>
      <c r="AJ11" s="32">
        <v>200.47400000000002</v>
      </c>
      <c r="AK11" s="32">
        <v>192.97200000000001</v>
      </c>
      <c r="AL11" s="32">
        <v>187.05699999999999</v>
      </c>
      <c r="AM11" s="32">
        <v>187.107</v>
      </c>
      <c r="AN11" s="32">
        <v>187.80030343942346</v>
      </c>
      <c r="AO11" s="32">
        <v>186.55800192055406</v>
      </c>
      <c r="AP11" s="32">
        <v>187.03731739673958</v>
      </c>
      <c r="AQ11" s="32">
        <v>185.23347789546875</v>
      </c>
      <c r="AR11" s="32">
        <v>185.00735810930649</v>
      </c>
      <c r="AS11" s="32">
        <v>183.78847479281649</v>
      </c>
      <c r="AT11" s="32">
        <v>183.30936781487873</v>
      </c>
      <c r="AU11" s="32">
        <v>182.22078771932595</v>
      </c>
      <c r="AV11" s="32">
        <v>180.82443474937384</v>
      </c>
    </row>
    <row r="12" spans="1:48" x14ac:dyDescent="0.25">
      <c r="A12" s="1"/>
      <c r="B12" s="23" t="s">
        <v>236</v>
      </c>
      <c r="C12" s="21" t="s">
        <v>10</v>
      </c>
      <c r="D12" s="44"/>
      <c r="E12" s="44"/>
      <c r="F12" s="44"/>
      <c r="G12" s="44"/>
      <c r="H12" s="44"/>
      <c r="I12" s="44"/>
      <c r="J12" s="44"/>
      <c r="K12" s="44"/>
      <c r="L12" s="44"/>
      <c r="M12" s="44"/>
      <c r="N12" s="44"/>
      <c r="O12" s="32">
        <v>149.15700000000001</v>
      </c>
      <c r="P12" s="32">
        <v>147.964</v>
      </c>
      <c r="Q12" s="32">
        <v>147.21600000000001</v>
      </c>
      <c r="R12" s="32">
        <v>149.09399999999999</v>
      </c>
      <c r="S12" s="32">
        <v>148.44200000000001</v>
      </c>
      <c r="T12" s="32">
        <v>151.92599999999999</v>
      </c>
      <c r="U12" s="32">
        <v>156.25200000000001</v>
      </c>
      <c r="V12" s="32">
        <v>144.929</v>
      </c>
      <c r="W12" s="32">
        <v>142.619</v>
      </c>
      <c r="X12" s="32">
        <v>135.054</v>
      </c>
      <c r="Y12" s="32">
        <v>124.381</v>
      </c>
      <c r="Z12" s="32">
        <v>115.166</v>
      </c>
      <c r="AA12" s="32">
        <v>97.486000000000004</v>
      </c>
      <c r="AB12" s="32">
        <v>89.929000000000002</v>
      </c>
      <c r="AC12" s="32">
        <v>79.689000000000007</v>
      </c>
      <c r="AD12" s="32">
        <v>68.381</v>
      </c>
      <c r="AE12" s="32">
        <v>61.670999999999999</v>
      </c>
      <c r="AF12" s="32">
        <v>56.64</v>
      </c>
      <c r="AG12" s="32">
        <v>47.738</v>
      </c>
      <c r="AH12" s="32">
        <v>46.609000000000002</v>
      </c>
      <c r="AI12" s="32">
        <v>37.425000000000004</v>
      </c>
      <c r="AJ12" s="32">
        <v>32.642000000000003</v>
      </c>
      <c r="AK12" s="32">
        <v>25.618000000000002</v>
      </c>
      <c r="AL12" s="32">
        <v>23.022000000000002</v>
      </c>
      <c r="AM12" s="32">
        <v>23.225000000000001</v>
      </c>
      <c r="AN12" s="32">
        <v>23.836998079837269</v>
      </c>
      <c r="AO12" s="32">
        <v>22.533580685471883</v>
      </c>
      <c r="AP12" s="32">
        <v>22.994025240966181</v>
      </c>
      <c r="AQ12" s="32">
        <v>21.132556151784613</v>
      </c>
      <c r="AR12" s="32">
        <v>21.102963160860305</v>
      </c>
      <c r="AS12" s="32">
        <v>19.835880911142763</v>
      </c>
      <c r="AT12" s="32">
        <v>19.321242048695819</v>
      </c>
      <c r="AU12" s="32">
        <v>18.186844201333631</v>
      </c>
      <c r="AV12" s="32">
        <v>16.739519719784901</v>
      </c>
    </row>
    <row r="13" spans="1:48" x14ac:dyDescent="0.25">
      <c r="A13" s="1"/>
      <c r="B13" s="23" t="s">
        <v>237</v>
      </c>
      <c r="C13" s="21" t="s">
        <v>10</v>
      </c>
      <c r="D13" s="44"/>
      <c r="E13" s="44"/>
      <c r="F13" s="44"/>
      <c r="G13" s="44"/>
      <c r="H13" s="44"/>
      <c r="I13" s="44"/>
      <c r="J13" s="44"/>
      <c r="K13" s="44"/>
      <c r="L13" s="44"/>
      <c r="M13" s="44"/>
      <c r="N13" s="44"/>
      <c r="O13" s="32">
        <v>8.1129999999999995</v>
      </c>
      <c r="P13" s="32">
        <v>13.398999999999999</v>
      </c>
      <c r="Q13" s="32">
        <v>23.672000000000001</v>
      </c>
      <c r="R13" s="32">
        <v>41.091000000000001</v>
      </c>
      <c r="S13" s="32">
        <v>54.085999999999999</v>
      </c>
      <c r="T13" s="32">
        <v>68.349000000000004</v>
      </c>
      <c r="U13" s="32">
        <v>81.608999999999995</v>
      </c>
      <c r="V13" s="32">
        <v>88.878</v>
      </c>
      <c r="W13" s="32">
        <v>104.358</v>
      </c>
      <c r="X13" s="32">
        <v>113.565</v>
      </c>
      <c r="Y13" s="32">
        <v>125.04</v>
      </c>
      <c r="Z13" s="32">
        <v>136</v>
      </c>
      <c r="AA13" s="32">
        <v>142.053</v>
      </c>
      <c r="AB13" s="32">
        <v>146.12899999999999</v>
      </c>
      <c r="AC13" s="32">
        <v>154.184</v>
      </c>
      <c r="AD13" s="32">
        <v>163.124</v>
      </c>
      <c r="AE13" s="32">
        <v>168.601</v>
      </c>
      <c r="AF13" s="32">
        <v>173.98500000000001</v>
      </c>
      <c r="AG13" s="32">
        <v>172.06399999999999</v>
      </c>
      <c r="AH13" s="32">
        <v>168.56800000000001</v>
      </c>
      <c r="AI13" s="32">
        <v>167.80500000000001</v>
      </c>
      <c r="AJ13" s="32">
        <v>167.48500000000001</v>
      </c>
      <c r="AK13" s="32">
        <v>166.90200000000002</v>
      </c>
      <c r="AL13" s="32">
        <v>163.36799999999999</v>
      </c>
      <c r="AM13" s="32">
        <v>163.16800000000001</v>
      </c>
      <c r="AN13" s="32">
        <v>163.1951396471502</v>
      </c>
      <c r="AO13" s="32">
        <v>163.22218632138754</v>
      </c>
      <c r="AP13" s="32">
        <v>163.24915185560218</v>
      </c>
      <c r="AQ13" s="32">
        <v>163.27603649321418</v>
      </c>
      <c r="AR13" s="32">
        <v>163.07610223564728</v>
      </c>
      <c r="AS13" s="32">
        <v>163.10350602211915</v>
      </c>
      <c r="AT13" s="32">
        <v>163.13082759723162</v>
      </c>
      <c r="AU13" s="32">
        <v>163.15806720761873</v>
      </c>
      <c r="AV13" s="32">
        <v>163.18522509917469</v>
      </c>
    </row>
    <row r="14" spans="1:48" x14ac:dyDescent="0.25">
      <c r="A14" s="1"/>
      <c r="B14" s="23" t="s">
        <v>238</v>
      </c>
      <c r="C14" s="21" t="s">
        <v>10</v>
      </c>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32">
        <v>0</v>
      </c>
      <c r="AF14" s="32">
        <v>0</v>
      </c>
      <c r="AG14" s="32">
        <v>0.06</v>
      </c>
      <c r="AH14" s="32">
        <v>0.06</v>
      </c>
      <c r="AI14" s="32">
        <v>0.10200000000000001</v>
      </c>
      <c r="AJ14" s="32">
        <v>0.34700000000000003</v>
      </c>
      <c r="AK14" s="32">
        <v>0.45200000000000001</v>
      </c>
      <c r="AL14" s="32">
        <v>0.66700000000000004</v>
      </c>
      <c r="AM14" s="32">
        <v>0.71399999999999997</v>
      </c>
      <c r="AN14" s="32">
        <v>0.76816571243599163</v>
      </c>
      <c r="AO14" s="32">
        <v>0.80223491369464173</v>
      </c>
      <c r="AP14" s="32">
        <v>0.79414030017123127</v>
      </c>
      <c r="AQ14" s="32">
        <v>0.82488525046993577</v>
      </c>
      <c r="AR14" s="32">
        <v>0.82829271279892125</v>
      </c>
      <c r="AS14" s="32">
        <v>0.84908785955457677</v>
      </c>
      <c r="AT14" s="32">
        <v>0.85729816895130084</v>
      </c>
      <c r="AU14" s="32">
        <v>0.87587631037359504</v>
      </c>
      <c r="AV14" s="32">
        <v>0.89968993041422785</v>
      </c>
    </row>
    <row r="15" spans="1:48" x14ac:dyDescent="0.25">
      <c r="A15" s="1"/>
      <c r="B15" s="1"/>
      <c r="C15" s="21"/>
      <c r="D15" s="1"/>
      <c r="E15" s="1"/>
      <c r="F15" s="1"/>
      <c r="G15" s="1"/>
      <c r="H15" s="23"/>
      <c r="I15" s="2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22" t="s">
        <v>82</v>
      </c>
      <c r="C16" s="21" t="s">
        <v>10</v>
      </c>
      <c r="D16" s="32">
        <v>8532.3258999999998</v>
      </c>
      <c r="E16" s="32">
        <v>8401.6528999999991</v>
      </c>
      <c r="F16" s="32">
        <v>8542.9689999999991</v>
      </c>
      <c r="G16" s="32">
        <v>8821.4742999999999</v>
      </c>
      <c r="H16" s="32">
        <v>8606.4742999999999</v>
      </c>
      <c r="I16" s="32">
        <v>8670.8191000000006</v>
      </c>
      <c r="J16" s="32">
        <v>8931.1203999999998</v>
      </c>
      <c r="K16" s="32">
        <v>8727.3705000000009</v>
      </c>
      <c r="L16" s="32">
        <v>8694.9891000000007</v>
      </c>
      <c r="M16" s="32">
        <v>8610.8598000000002</v>
      </c>
      <c r="N16" s="32">
        <v>8639.7451000000001</v>
      </c>
      <c r="O16" s="32">
        <v>8557.8700000000008</v>
      </c>
      <c r="P16" s="32">
        <v>8476.3629999999994</v>
      </c>
      <c r="Q16" s="32">
        <v>8170.7879999999996</v>
      </c>
      <c r="R16" s="32">
        <v>8335.0849999999991</v>
      </c>
      <c r="S16" s="32">
        <v>7765.1280000000006</v>
      </c>
      <c r="T16" s="32">
        <v>7992.6749999999993</v>
      </c>
      <c r="U16" s="32">
        <v>8403.2810000000009</v>
      </c>
      <c r="V16" s="32">
        <v>8598.357</v>
      </c>
      <c r="W16" s="32">
        <v>7994.6170000000002</v>
      </c>
      <c r="X16" s="32">
        <v>7886.3489999999993</v>
      </c>
      <c r="Y16" s="32">
        <v>8157.701</v>
      </c>
      <c r="Z16" s="32">
        <v>8207.3359999999993</v>
      </c>
      <c r="AA16" s="32">
        <v>7979.0889999999999</v>
      </c>
      <c r="AB16" s="32">
        <v>7786.2880000000005</v>
      </c>
      <c r="AC16" s="32">
        <v>7458.3529999999992</v>
      </c>
      <c r="AD16" s="32">
        <v>7628.5050000000001</v>
      </c>
      <c r="AE16" s="32">
        <v>7529.2719999999999</v>
      </c>
      <c r="AF16" s="32">
        <v>7517.8249999999998</v>
      </c>
      <c r="AG16" s="32">
        <v>6801.8620000000001</v>
      </c>
      <c r="AH16" s="32">
        <v>7074.2370000000001</v>
      </c>
      <c r="AI16" s="32">
        <v>7225.3320000000003</v>
      </c>
      <c r="AJ16" s="32">
        <v>7190.4740000000002</v>
      </c>
      <c r="AK16" s="32">
        <v>7403.9719999999998</v>
      </c>
      <c r="AL16" s="32">
        <v>7240.0569999999998</v>
      </c>
      <c r="AM16" s="32">
        <v>6829.107</v>
      </c>
      <c r="AN16" s="32">
        <v>6969.2208372610094</v>
      </c>
      <c r="AO16" s="32">
        <v>6967.1189770812261</v>
      </c>
      <c r="AP16" s="32">
        <v>6968.7151985989058</v>
      </c>
      <c r="AQ16" s="32">
        <v>6973.9265509246952</v>
      </c>
      <c r="AR16" s="32">
        <v>6982.4369360071505</v>
      </c>
      <c r="AS16" s="32">
        <v>6993.0213316413856</v>
      </c>
      <c r="AT16" s="32">
        <v>7004.6638746359386</v>
      </c>
      <c r="AU16" s="32">
        <v>7014.7824324756239</v>
      </c>
      <c r="AV16" s="32">
        <v>7022.2149133264329</v>
      </c>
    </row>
    <row r="17" spans="1:48" x14ac:dyDescent="0.25">
      <c r="A17" s="1"/>
      <c r="B17" s="22"/>
      <c r="C17" s="21"/>
      <c r="D17" s="1"/>
      <c r="E17" s="1"/>
      <c r="F17" s="1"/>
      <c r="G17" s="1"/>
      <c r="H17" s="43"/>
      <c r="I17" s="2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22" t="s">
        <v>83</v>
      </c>
      <c r="C18" s="21"/>
      <c r="D18" s="1"/>
      <c r="E18" s="1"/>
      <c r="F18" s="1"/>
      <c r="G18" s="1"/>
      <c r="H18" s="43"/>
      <c r="I18" s="2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25">
      <c r="A19" s="1"/>
      <c r="B19" s="23" t="s">
        <v>84</v>
      </c>
      <c r="C19" s="21" t="s">
        <v>85</v>
      </c>
      <c r="D19" s="24"/>
      <c r="E19" s="24"/>
      <c r="F19" s="24"/>
      <c r="G19" s="24"/>
      <c r="H19" s="24"/>
      <c r="I19" s="24"/>
      <c r="J19" s="24"/>
      <c r="K19" s="24">
        <v>1070</v>
      </c>
      <c r="L19" s="24">
        <v>1150</v>
      </c>
      <c r="M19" s="24">
        <v>1220</v>
      </c>
      <c r="N19" s="24">
        <v>1290</v>
      </c>
      <c r="O19" s="24">
        <v>1350</v>
      </c>
      <c r="P19" s="24">
        <v>1410</v>
      </c>
      <c r="Q19" s="24">
        <v>1480</v>
      </c>
      <c r="R19" s="24">
        <v>1640</v>
      </c>
      <c r="S19" s="24">
        <v>1850</v>
      </c>
      <c r="T19" s="24">
        <v>2000</v>
      </c>
      <c r="U19" s="24">
        <v>2240</v>
      </c>
      <c r="V19" s="24">
        <v>2420</v>
      </c>
      <c r="W19" s="24">
        <v>2340</v>
      </c>
      <c r="X19" s="24">
        <v>2400</v>
      </c>
      <c r="Y19" s="24">
        <v>2440</v>
      </c>
      <c r="Z19" s="24">
        <v>2620</v>
      </c>
      <c r="AA19" s="24">
        <v>2700</v>
      </c>
      <c r="AB19" s="24">
        <v>2830</v>
      </c>
      <c r="AC19" s="24">
        <v>3020</v>
      </c>
      <c r="AD19" s="24">
        <v>3000</v>
      </c>
      <c r="AE19" s="24">
        <v>3110</v>
      </c>
      <c r="AF19" s="24">
        <v>3160</v>
      </c>
      <c r="AG19" s="24">
        <v>3380</v>
      </c>
      <c r="AH19" s="24">
        <v>3470</v>
      </c>
      <c r="AI19" s="24">
        <v>3570</v>
      </c>
      <c r="AJ19" s="24">
        <v>3800</v>
      </c>
      <c r="AK19" s="24">
        <v>3920</v>
      </c>
      <c r="AL19" s="24">
        <v>4110</v>
      </c>
      <c r="AM19" s="24">
        <v>4250</v>
      </c>
      <c r="AN19" s="24">
        <v>4301.7160130315478</v>
      </c>
      <c r="AO19" s="24">
        <v>4392.1670633127678</v>
      </c>
      <c r="AP19" s="24">
        <v>4435.9082146643996</v>
      </c>
      <c r="AQ19" s="24">
        <v>4456.2705009133088</v>
      </c>
      <c r="AR19" s="24">
        <v>4462.9302512947133</v>
      </c>
      <c r="AS19" s="24">
        <v>4475.8661149336367</v>
      </c>
      <c r="AT19" s="24">
        <v>4493.5985208827769</v>
      </c>
      <c r="AU19" s="24">
        <v>4518.8112392910925</v>
      </c>
      <c r="AV19" s="24">
        <v>4545.0787287791836</v>
      </c>
    </row>
    <row r="20" spans="1:48" x14ac:dyDescent="0.25">
      <c r="A20" s="1"/>
      <c r="B20" s="33" t="s">
        <v>86</v>
      </c>
      <c r="C20" s="21" t="s">
        <v>85</v>
      </c>
      <c r="D20" s="24"/>
      <c r="E20" s="24"/>
      <c r="F20" s="24"/>
      <c r="G20" s="24"/>
      <c r="H20" s="24"/>
      <c r="I20" s="24"/>
      <c r="J20" s="24"/>
      <c r="K20" s="24">
        <v>968</v>
      </c>
      <c r="L20" s="24">
        <v>1030</v>
      </c>
      <c r="M20" s="24">
        <v>1070</v>
      </c>
      <c r="N20" s="24">
        <v>1100</v>
      </c>
      <c r="O20" s="24">
        <v>1140</v>
      </c>
      <c r="P20" s="24">
        <v>1180</v>
      </c>
      <c r="Q20" s="24">
        <v>1220</v>
      </c>
      <c r="R20" s="24">
        <v>1280</v>
      </c>
      <c r="S20" s="24">
        <v>1440</v>
      </c>
      <c r="T20" s="24">
        <v>1550</v>
      </c>
      <c r="U20" s="24">
        <v>1680</v>
      </c>
      <c r="V20" s="24">
        <v>1770</v>
      </c>
      <c r="W20" s="24">
        <v>1830</v>
      </c>
      <c r="X20" s="24">
        <v>1910</v>
      </c>
      <c r="Y20" s="24">
        <v>1990</v>
      </c>
      <c r="Z20" s="24">
        <v>2180</v>
      </c>
      <c r="AA20" s="24">
        <v>2380</v>
      </c>
      <c r="AB20" s="24">
        <v>2530</v>
      </c>
      <c r="AC20" s="24">
        <v>2600</v>
      </c>
      <c r="AD20" s="24">
        <v>2660</v>
      </c>
      <c r="AE20" s="24">
        <v>2730</v>
      </c>
      <c r="AF20" s="24">
        <v>2780</v>
      </c>
      <c r="AG20" s="24">
        <v>2900</v>
      </c>
      <c r="AH20" s="24">
        <v>2980</v>
      </c>
      <c r="AI20" s="24">
        <v>3080</v>
      </c>
      <c r="AJ20" s="24">
        <v>3330</v>
      </c>
      <c r="AK20" s="24">
        <v>3460</v>
      </c>
      <c r="AL20" s="24">
        <v>3600</v>
      </c>
      <c r="AM20" s="24">
        <v>3720</v>
      </c>
      <c r="AN20" s="24">
        <v>3664.2040492983538</v>
      </c>
      <c r="AO20" s="24">
        <v>3571.466876550282</v>
      </c>
      <c r="AP20" s="24">
        <v>3535.1807580191376</v>
      </c>
      <c r="AQ20" s="24">
        <v>3529.0292274611948</v>
      </c>
      <c r="AR20" s="24">
        <v>3541.2219397179961</v>
      </c>
      <c r="AS20" s="24">
        <v>3550.3698537982459</v>
      </c>
      <c r="AT20" s="24">
        <v>3557.4255969075589</v>
      </c>
      <c r="AU20" s="24">
        <v>3559.147226171227</v>
      </c>
      <c r="AV20" s="24">
        <v>3562.1147288218781</v>
      </c>
    </row>
    <row r="21" spans="1:48" x14ac:dyDescent="0.25">
      <c r="A21" s="1"/>
      <c r="B21" s="45" t="s">
        <v>87</v>
      </c>
      <c r="C21" s="21" t="s">
        <v>85</v>
      </c>
      <c r="D21" s="24"/>
      <c r="E21" s="24"/>
      <c r="F21" s="24"/>
      <c r="G21" s="24"/>
      <c r="H21" s="24"/>
      <c r="I21" s="24"/>
      <c r="J21" s="24"/>
      <c r="K21" s="24">
        <v>1070</v>
      </c>
      <c r="L21" s="24">
        <v>1140</v>
      </c>
      <c r="M21" s="24">
        <v>1180</v>
      </c>
      <c r="N21" s="24">
        <v>1220</v>
      </c>
      <c r="O21" s="24">
        <v>1260</v>
      </c>
      <c r="P21" s="24">
        <v>1310</v>
      </c>
      <c r="Q21" s="24">
        <v>1350</v>
      </c>
      <c r="R21" s="24">
        <v>1450</v>
      </c>
      <c r="S21" s="24">
        <v>1620</v>
      </c>
      <c r="T21" s="24">
        <v>1700</v>
      </c>
      <c r="U21" s="24">
        <v>1850</v>
      </c>
      <c r="V21" s="24">
        <v>1920</v>
      </c>
      <c r="W21" s="24">
        <v>2060</v>
      </c>
      <c r="X21" s="24">
        <v>2160</v>
      </c>
      <c r="Y21" s="24">
        <v>2300</v>
      </c>
      <c r="Z21" s="24">
        <v>2530</v>
      </c>
      <c r="AA21" s="24">
        <v>2790</v>
      </c>
      <c r="AB21" s="24">
        <v>2980</v>
      </c>
      <c r="AC21" s="24">
        <v>3070</v>
      </c>
      <c r="AD21" s="24">
        <v>3150</v>
      </c>
      <c r="AE21" s="24">
        <v>3230</v>
      </c>
      <c r="AF21" s="24">
        <v>3290</v>
      </c>
      <c r="AG21" s="24">
        <v>3400</v>
      </c>
      <c r="AH21" s="24">
        <v>3480</v>
      </c>
      <c r="AI21" s="24">
        <v>3600</v>
      </c>
      <c r="AJ21" s="24">
        <v>3850</v>
      </c>
      <c r="AK21" s="24">
        <v>4010</v>
      </c>
      <c r="AL21" s="24">
        <v>4200</v>
      </c>
      <c r="AM21" s="24">
        <v>4300</v>
      </c>
      <c r="AN21" s="24">
        <v>4203.0876657836425</v>
      </c>
      <c r="AO21" s="24">
        <v>4045.5682882683027</v>
      </c>
      <c r="AP21" s="24">
        <v>3981.9543035810834</v>
      </c>
      <c r="AQ21" s="24">
        <v>3968.1701324341661</v>
      </c>
      <c r="AR21" s="24">
        <v>3984.5938071148007</v>
      </c>
      <c r="AS21" s="24">
        <v>3995.099343350756</v>
      </c>
      <c r="AT21" s="24">
        <v>4001.4135436808779</v>
      </c>
      <c r="AU21" s="24">
        <v>3998.1424141188768</v>
      </c>
      <c r="AV21" s="24">
        <v>3996.458813355544</v>
      </c>
    </row>
    <row r="22" spans="1:48" x14ac:dyDescent="0.25">
      <c r="A22" s="1"/>
      <c r="B22" s="45" t="s">
        <v>88</v>
      </c>
      <c r="C22" s="21" t="s">
        <v>85</v>
      </c>
      <c r="D22" s="24"/>
      <c r="E22" s="24"/>
      <c r="F22" s="24"/>
      <c r="G22" s="24"/>
      <c r="H22" s="24"/>
      <c r="I22" s="24"/>
      <c r="J22" s="24"/>
      <c r="K22" s="24">
        <v>880</v>
      </c>
      <c r="L22" s="24">
        <v>940</v>
      </c>
      <c r="M22" s="24">
        <v>970</v>
      </c>
      <c r="N22" s="24">
        <v>1000</v>
      </c>
      <c r="O22" s="24">
        <v>1030</v>
      </c>
      <c r="P22" s="24">
        <v>1070</v>
      </c>
      <c r="Q22" s="24">
        <v>1100</v>
      </c>
      <c r="R22" s="24">
        <v>1150</v>
      </c>
      <c r="S22" s="24">
        <v>1300</v>
      </c>
      <c r="T22" s="24">
        <v>1430</v>
      </c>
      <c r="U22" s="24">
        <v>1540</v>
      </c>
      <c r="V22" s="24">
        <v>1650</v>
      </c>
      <c r="W22" s="24">
        <v>1570</v>
      </c>
      <c r="X22" s="24">
        <v>1630</v>
      </c>
      <c r="Y22" s="24">
        <v>1640</v>
      </c>
      <c r="Z22" s="24">
        <v>1790</v>
      </c>
      <c r="AA22" s="24">
        <v>1760</v>
      </c>
      <c r="AB22" s="24">
        <v>1830</v>
      </c>
      <c r="AC22" s="24">
        <v>1880</v>
      </c>
      <c r="AD22" s="24">
        <v>1920</v>
      </c>
      <c r="AE22" s="24">
        <v>1960</v>
      </c>
      <c r="AF22" s="24">
        <v>1990</v>
      </c>
      <c r="AG22" s="24">
        <v>2100</v>
      </c>
      <c r="AH22" s="24">
        <v>2180</v>
      </c>
      <c r="AI22" s="24">
        <v>2240</v>
      </c>
      <c r="AJ22" s="24">
        <v>2480</v>
      </c>
      <c r="AK22" s="24">
        <v>2570</v>
      </c>
      <c r="AL22" s="24">
        <v>2710</v>
      </c>
      <c r="AM22" s="24">
        <v>2850</v>
      </c>
      <c r="AN22" s="24">
        <v>2877.0791977708727</v>
      </c>
      <c r="AO22" s="24">
        <v>2925.8341500192246</v>
      </c>
      <c r="AP22" s="24">
        <v>2949.5458013891539</v>
      </c>
      <c r="AQ22" s="24">
        <v>2960.5878215707576</v>
      </c>
      <c r="AR22" s="24">
        <v>2964.2116348602531</v>
      </c>
      <c r="AS22" s="24">
        <v>2971.1833906069019</v>
      </c>
      <c r="AT22" s="24">
        <v>2980.7477798230593</v>
      </c>
      <c r="AU22" s="24">
        <v>2994.3455392662081</v>
      </c>
      <c r="AV22" s="24">
        <v>3008.5258409647777</v>
      </c>
    </row>
    <row r="23" spans="1:48" x14ac:dyDescent="0.25">
      <c r="A23" s="1"/>
      <c r="B23" s="33" t="s">
        <v>89</v>
      </c>
      <c r="C23" s="21" t="s">
        <v>85</v>
      </c>
      <c r="D23" s="24"/>
      <c r="E23" s="24"/>
      <c r="F23" s="24"/>
      <c r="G23" s="24"/>
      <c r="H23" s="24"/>
      <c r="I23" s="24"/>
      <c r="J23" s="24"/>
      <c r="K23" s="24">
        <v>890</v>
      </c>
      <c r="L23" s="24">
        <v>910</v>
      </c>
      <c r="M23" s="24">
        <v>960</v>
      </c>
      <c r="N23" s="24">
        <v>1020</v>
      </c>
      <c r="O23" s="24">
        <v>1070</v>
      </c>
      <c r="P23" s="24">
        <v>1150</v>
      </c>
      <c r="Q23" s="24">
        <v>1210</v>
      </c>
      <c r="R23" s="24">
        <v>1300</v>
      </c>
      <c r="S23" s="24">
        <v>1570</v>
      </c>
      <c r="T23" s="24">
        <v>1740</v>
      </c>
      <c r="U23" s="24">
        <v>2080</v>
      </c>
      <c r="V23" s="24">
        <v>2200</v>
      </c>
      <c r="W23" s="24">
        <v>2150</v>
      </c>
      <c r="X23" s="24">
        <v>2210</v>
      </c>
      <c r="Y23" s="24">
        <v>2160</v>
      </c>
      <c r="Z23" s="24">
        <v>2110</v>
      </c>
      <c r="AA23" s="24">
        <v>2160</v>
      </c>
      <c r="AB23" s="24">
        <v>2220</v>
      </c>
      <c r="AC23" s="24">
        <v>2270</v>
      </c>
      <c r="AD23" s="24">
        <v>2410</v>
      </c>
      <c r="AE23" s="24">
        <v>2460</v>
      </c>
      <c r="AF23" s="24">
        <v>2530</v>
      </c>
      <c r="AG23" s="24">
        <v>2660</v>
      </c>
      <c r="AH23" s="24">
        <v>2740</v>
      </c>
      <c r="AI23" s="24">
        <v>2840</v>
      </c>
      <c r="AJ23" s="24">
        <v>3050</v>
      </c>
      <c r="AK23" s="24">
        <v>3160</v>
      </c>
      <c r="AL23" s="24">
        <v>3270</v>
      </c>
      <c r="AM23" s="24">
        <v>3370</v>
      </c>
      <c r="AN23" s="24">
        <v>3461.4490100403023</v>
      </c>
      <c r="AO23" s="24">
        <v>3546.200885059714</v>
      </c>
      <c r="AP23" s="24">
        <v>3615.152705126</v>
      </c>
      <c r="AQ23" s="24">
        <v>3667.6065336284901</v>
      </c>
      <c r="AR23" s="24">
        <v>3705.3965005540699</v>
      </c>
      <c r="AS23" s="24">
        <v>3734.5695659173425</v>
      </c>
      <c r="AT23" s="24">
        <v>3758.9443869792017</v>
      </c>
      <c r="AU23" s="24">
        <v>3781.7983381567983</v>
      </c>
      <c r="AV23" s="24">
        <v>3803.8552304704153</v>
      </c>
    </row>
    <row r="24" spans="1:48" x14ac:dyDescent="0.25">
      <c r="A24" s="1"/>
      <c r="B24" s="23"/>
      <c r="C24" s="21"/>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row>
    <row r="25" spans="1:48" x14ac:dyDescent="0.25">
      <c r="A25" s="1"/>
      <c r="B25" s="46" t="s">
        <v>90</v>
      </c>
      <c r="C25" s="21"/>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row>
    <row r="26" spans="1:48" x14ac:dyDescent="0.25">
      <c r="A26" s="1"/>
      <c r="B26" s="23" t="s">
        <v>86</v>
      </c>
      <c r="C26" s="21" t="s">
        <v>85</v>
      </c>
      <c r="D26" s="24"/>
      <c r="E26" s="24"/>
      <c r="F26" s="24"/>
      <c r="G26" s="24"/>
      <c r="H26" s="24"/>
      <c r="I26" s="24"/>
      <c r="J26" s="24"/>
      <c r="K26" s="24"/>
      <c r="L26" s="24">
        <v>70</v>
      </c>
      <c r="M26" s="24">
        <v>67</v>
      </c>
      <c r="N26" s="24">
        <v>69</v>
      </c>
      <c r="O26" s="24">
        <v>67</v>
      </c>
      <c r="P26" s="24">
        <v>69</v>
      </c>
      <c r="Q26" s="24">
        <v>71</v>
      </c>
      <c r="R26" s="24">
        <v>75</v>
      </c>
      <c r="S26" s="24">
        <v>76</v>
      </c>
      <c r="T26" s="24">
        <v>76</v>
      </c>
      <c r="U26" s="24">
        <v>74</v>
      </c>
      <c r="V26" s="24">
        <v>79.5</v>
      </c>
      <c r="W26" s="24">
        <v>82.5</v>
      </c>
      <c r="X26" s="24">
        <v>86</v>
      </c>
      <c r="Y26" s="24">
        <v>87.5</v>
      </c>
      <c r="Z26" s="24">
        <v>94.5</v>
      </c>
      <c r="AA26" s="24">
        <v>95.5</v>
      </c>
      <c r="AB26" s="24">
        <v>102</v>
      </c>
      <c r="AC26" s="24">
        <v>106</v>
      </c>
      <c r="AD26" s="24">
        <v>104</v>
      </c>
      <c r="AE26" s="24">
        <v>106</v>
      </c>
      <c r="AF26" s="24">
        <v>111</v>
      </c>
      <c r="AG26" s="24">
        <v>105</v>
      </c>
      <c r="AH26" s="24">
        <v>112</v>
      </c>
      <c r="AI26" s="24">
        <v>112</v>
      </c>
      <c r="AJ26" s="24">
        <v>118</v>
      </c>
      <c r="AK26" s="24">
        <v>119</v>
      </c>
      <c r="AL26" s="24">
        <v>126</v>
      </c>
      <c r="AM26" s="24">
        <v>127</v>
      </c>
      <c r="AN26" s="24">
        <v>125.09201327832675</v>
      </c>
      <c r="AO26" s="24">
        <v>124.55216894141709</v>
      </c>
      <c r="AP26" s="24">
        <v>124.07020832619428</v>
      </c>
      <c r="AQ26" s="24">
        <v>123.6386580496079</v>
      </c>
      <c r="AR26" s="24">
        <v>123.25152021566045</v>
      </c>
      <c r="AS26" s="24">
        <v>122.90381020962479</v>
      </c>
      <c r="AT26" s="24">
        <v>122.59127668653571</v>
      </c>
      <c r="AU26" s="24">
        <v>122.31022677581154</v>
      </c>
      <c r="AV26" s="24">
        <v>122.05741261325517</v>
      </c>
    </row>
    <row r="27" spans="1:48" x14ac:dyDescent="0.25">
      <c r="A27" s="1"/>
      <c r="B27" s="33" t="s">
        <v>87</v>
      </c>
      <c r="C27" s="21" t="s">
        <v>85</v>
      </c>
      <c r="D27" s="24"/>
      <c r="E27" s="24"/>
      <c r="F27" s="24"/>
      <c r="G27" s="24"/>
      <c r="H27" s="24">
        <v>68.099999999999994</v>
      </c>
      <c r="I27" s="24">
        <v>58.7</v>
      </c>
      <c r="J27" s="24"/>
      <c r="K27" s="24">
        <v>73</v>
      </c>
      <c r="L27" s="24">
        <v>80</v>
      </c>
      <c r="M27" s="24">
        <v>78</v>
      </c>
      <c r="N27" s="24">
        <v>80</v>
      </c>
      <c r="O27" s="24">
        <v>78</v>
      </c>
      <c r="P27" s="24">
        <v>80</v>
      </c>
      <c r="Q27" s="24">
        <v>78</v>
      </c>
      <c r="R27" s="24">
        <v>86</v>
      </c>
      <c r="S27" s="24">
        <v>86</v>
      </c>
      <c r="T27" s="24">
        <v>86</v>
      </c>
      <c r="U27" s="24">
        <v>90</v>
      </c>
      <c r="V27" s="24">
        <v>97</v>
      </c>
      <c r="W27" s="24">
        <v>100</v>
      </c>
      <c r="X27" s="24">
        <v>103</v>
      </c>
      <c r="Y27" s="24">
        <v>110</v>
      </c>
      <c r="Z27" s="24">
        <v>115</v>
      </c>
      <c r="AA27" s="24">
        <v>122</v>
      </c>
      <c r="AB27" s="24">
        <v>125</v>
      </c>
      <c r="AC27" s="24">
        <v>128</v>
      </c>
      <c r="AD27" s="24">
        <v>128</v>
      </c>
      <c r="AE27" s="24">
        <v>132</v>
      </c>
      <c r="AF27" s="24">
        <v>136</v>
      </c>
      <c r="AG27" s="24">
        <v>131</v>
      </c>
      <c r="AH27" s="24">
        <v>135</v>
      </c>
      <c r="AI27" s="24">
        <v>139</v>
      </c>
      <c r="AJ27" s="24">
        <v>145</v>
      </c>
      <c r="AK27" s="24">
        <v>150</v>
      </c>
      <c r="AL27" s="24">
        <v>152</v>
      </c>
      <c r="AM27" s="24">
        <v>154</v>
      </c>
      <c r="AN27" s="24">
        <v>153.10226517088711</v>
      </c>
      <c r="AO27" s="24">
        <v>152.32855699167237</v>
      </c>
      <c r="AP27" s="24">
        <v>151.65167087476723</v>
      </c>
      <c r="AQ27" s="24">
        <v>151.05351909003713</v>
      </c>
      <c r="AR27" s="24">
        <v>150.52145498432492</v>
      </c>
      <c r="AS27" s="24">
        <v>150.04615923547254</v>
      </c>
      <c r="AT27" s="24">
        <v>149.62041577338442</v>
      </c>
      <c r="AU27" s="24">
        <v>149.23839528890321</v>
      </c>
      <c r="AV27" s="24">
        <v>148.89522912277684</v>
      </c>
    </row>
    <row r="28" spans="1:48" x14ac:dyDescent="0.25">
      <c r="A28" s="1"/>
      <c r="B28" s="33" t="s">
        <v>88</v>
      </c>
      <c r="C28" s="21" t="s">
        <v>85</v>
      </c>
      <c r="D28" s="24"/>
      <c r="E28" s="24"/>
      <c r="F28" s="24"/>
      <c r="G28" s="24"/>
      <c r="H28" s="24">
        <v>46.9</v>
      </c>
      <c r="I28" s="24">
        <v>48.4</v>
      </c>
      <c r="J28" s="24">
        <v>48.8</v>
      </c>
      <c r="K28" s="24">
        <v>53</v>
      </c>
      <c r="L28" s="24">
        <v>53</v>
      </c>
      <c r="M28" s="24">
        <v>50</v>
      </c>
      <c r="N28" s="24">
        <v>50</v>
      </c>
      <c r="O28" s="24">
        <v>48</v>
      </c>
      <c r="P28" s="24">
        <v>53</v>
      </c>
      <c r="Q28" s="24">
        <v>55</v>
      </c>
      <c r="R28" s="24">
        <v>59</v>
      </c>
      <c r="S28" s="24">
        <v>58</v>
      </c>
      <c r="T28" s="24">
        <v>56</v>
      </c>
      <c r="U28" s="24">
        <v>56</v>
      </c>
      <c r="V28" s="24">
        <v>60</v>
      </c>
      <c r="W28" s="24">
        <v>52</v>
      </c>
      <c r="X28" s="24">
        <v>51</v>
      </c>
      <c r="Y28" s="24">
        <v>46</v>
      </c>
      <c r="Z28" s="24">
        <v>53</v>
      </c>
      <c r="AA28" s="24">
        <v>50</v>
      </c>
      <c r="AB28" s="24">
        <v>50</v>
      </c>
      <c r="AC28" s="24">
        <v>54</v>
      </c>
      <c r="AD28" s="24">
        <v>47</v>
      </c>
      <c r="AE28" s="24">
        <v>43</v>
      </c>
      <c r="AF28" s="24">
        <v>49</v>
      </c>
      <c r="AG28" s="24">
        <v>49</v>
      </c>
      <c r="AH28" s="24">
        <v>48</v>
      </c>
      <c r="AI28" s="24">
        <v>45</v>
      </c>
      <c r="AJ28" s="24">
        <v>46</v>
      </c>
      <c r="AK28" s="24">
        <v>48.5</v>
      </c>
      <c r="AL28" s="24">
        <v>50.5</v>
      </c>
      <c r="AM28" s="24">
        <v>52</v>
      </c>
      <c r="AN28" s="24">
        <v>52.415512462947035</v>
      </c>
      <c r="AO28" s="24">
        <v>52.651468293431407</v>
      </c>
      <c r="AP28" s="24">
        <v>52.785459831361919</v>
      </c>
      <c r="AQ28" s="24">
        <v>52.861549208768402</v>
      </c>
      <c r="AR28" s="24">
        <v>52.904757857937788</v>
      </c>
      <c r="AS28" s="24">
        <v>52.929294625443049</v>
      </c>
      <c r="AT28" s="24">
        <v>52.943228246863313</v>
      </c>
      <c r="AU28" s="24">
        <v>52.951140691150918</v>
      </c>
      <c r="AV28" s="24">
        <v>52.955633907430887</v>
      </c>
    </row>
    <row r="29" spans="1:48" x14ac:dyDescent="0.25">
      <c r="A29" s="1"/>
      <c r="B29" s="23" t="s">
        <v>89</v>
      </c>
      <c r="C29" s="21" t="s">
        <v>85</v>
      </c>
      <c r="D29" s="24"/>
      <c r="E29" s="24"/>
      <c r="F29" s="24"/>
      <c r="G29" s="24"/>
      <c r="H29" s="24">
        <v>20.9</v>
      </c>
      <c r="I29" s="24">
        <v>15.6</v>
      </c>
      <c r="J29" s="24"/>
      <c r="K29" s="24"/>
      <c r="L29" s="24"/>
      <c r="M29" s="24"/>
      <c r="N29" s="24"/>
      <c r="O29" s="24"/>
      <c r="P29" s="24"/>
      <c r="Q29" s="24"/>
      <c r="R29" s="24"/>
      <c r="S29" s="24"/>
      <c r="T29" s="24"/>
      <c r="U29" s="24"/>
      <c r="V29" s="24">
        <v>21</v>
      </c>
      <c r="W29" s="24">
        <v>19</v>
      </c>
      <c r="X29" s="24">
        <v>16</v>
      </c>
      <c r="Y29" s="24">
        <v>16</v>
      </c>
      <c r="Z29" s="24">
        <v>18</v>
      </c>
      <c r="AA29" s="24">
        <v>18</v>
      </c>
      <c r="AB29" s="24">
        <v>18</v>
      </c>
      <c r="AC29" s="24">
        <v>18</v>
      </c>
      <c r="AD29" s="24">
        <v>20</v>
      </c>
      <c r="AE29" s="24">
        <v>18</v>
      </c>
      <c r="AF29" s="24">
        <v>18</v>
      </c>
      <c r="AG29" s="24">
        <v>19</v>
      </c>
      <c r="AH29" s="24">
        <v>19</v>
      </c>
      <c r="AI29" s="24">
        <v>19</v>
      </c>
      <c r="AJ29" s="24">
        <v>20.5</v>
      </c>
      <c r="AK29" s="24">
        <v>21.5</v>
      </c>
      <c r="AL29" s="24">
        <v>21.5</v>
      </c>
      <c r="AM29" s="24">
        <v>22</v>
      </c>
      <c r="AN29" s="24">
        <v>22.249953831851212</v>
      </c>
      <c r="AO29" s="24">
        <v>22.409364364181314</v>
      </c>
      <c r="AP29" s="24">
        <v>22.5103703450966</v>
      </c>
      <c r="AQ29" s="24">
        <v>22.574017508742028</v>
      </c>
      <c r="AR29" s="24">
        <v>22.613934152896061</v>
      </c>
      <c r="AS29" s="24">
        <v>22.63886561008869</v>
      </c>
      <c r="AT29" s="24">
        <v>22.65438182926108</v>
      </c>
      <c r="AU29" s="24">
        <v>22.664008058536016</v>
      </c>
      <c r="AV29" s="24">
        <v>22.669963524752177</v>
      </c>
    </row>
    <row r="30" spans="1:48" x14ac:dyDescent="0.25">
      <c r="A30" s="1"/>
      <c r="B30" s="23"/>
      <c r="C30" s="21"/>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row>
    <row r="31" spans="1:48" x14ac:dyDescent="0.25">
      <c r="A31" s="1"/>
      <c r="B31" s="46" t="s">
        <v>239</v>
      </c>
      <c r="C31" s="21" t="s">
        <v>85</v>
      </c>
      <c r="D31" s="24">
        <v>49</v>
      </c>
      <c r="E31" s="24">
        <v>48.93</v>
      </c>
      <c r="F31" s="24">
        <v>48.84</v>
      </c>
      <c r="G31" s="24">
        <v>48.71</v>
      </c>
      <c r="H31" s="24">
        <v>48.71</v>
      </c>
      <c r="I31" s="24">
        <v>48.7</v>
      </c>
      <c r="J31" s="24">
        <v>48.67</v>
      </c>
      <c r="K31" s="24">
        <v>48.64</v>
      </c>
      <c r="L31" s="24">
        <v>44.4</v>
      </c>
      <c r="M31" s="24">
        <v>42.97</v>
      </c>
      <c r="N31" s="24">
        <v>41.83</v>
      </c>
      <c r="O31" s="24">
        <v>43.32</v>
      </c>
      <c r="P31" s="24">
        <v>44.27</v>
      </c>
      <c r="Q31" s="24">
        <v>46.46</v>
      </c>
      <c r="R31" s="24">
        <v>48.8</v>
      </c>
      <c r="S31" s="24">
        <v>49.71</v>
      </c>
      <c r="T31" s="24">
        <v>50.6</v>
      </c>
      <c r="U31" s="24">
        <v>51.93</v>
      </c>
      <c r="V31" s="24">
        <v>53.39</v>
      </c>
      <c r="W31" s="24">
        <v>54.79</v>
      </c>
      <c r="X31" s="24">
        <v>56.41</v>
      </c>
      <c r="Y31" s="24">
        <v>59.73</v>
      </c>
      <c r="Z31" s="24">
        <v>61.78</v>
      </c>
      <c r="AA31" s="24">
        <v>65.739999999999995</v>
      </c>
      <c r="AB31" s="24">
        <v>67.739999999999995</v>
      </c>
      <c r="AC31" s="24">
        <v>69.45</v>
      </c>
      <c r="AD31" s="24">
        <v>72.12</v>
      </c>
      <c r="AE31" s="24">
        <v>75.2</v>
      </c>
      <c r="AF31" s="24">
        <v>77.569999999999993</v>
      </c>
      <c r="AG31" s="24">
        <v>77.739999999999995</v>
      </c>
      <c r="AH31" s="24">
        <v>77.959999999999994</v>
      </c>
      <c r="AI31" s="24">
        <v>78.5</v>
      </c>
      <c r="AJ31" s="24">
        <v>82.07</v>
      </c>
      <c r="AK31" s="24">
        <v>84.79</v>
      </c>
      <c r="AL31" s="24">
        <v>88.54</v>
      </c>
      <c r="AM31" s="24">
        <v>87.262890161783503</v>
      </c>
      <c r="AN31" s="24">
        <v>87.426067561825164</v>
      </c>
      <c r="AO31" s="24">
        <v>87.816682469399851</v>
      </c>
      <c r="AP31" s="24">
        <v>88.161151437646097</v>
      </c>
      <c r="AQ31" s="24">
        <v>88.471957555088323</v>
      </c>
      <c r="AR31" s="24">
        <v>88.685739938022849</v>
      </c>
      <c r="AS31" s="24">
        <v>89.080103887671328</v>
      </c>
      <c r="AT31" s="24">
        <v>89.384685954445857</v>
      </c>
      <c r="AU31" s="24">
        <v>90.372970185627864</v>
      </c>
      <c r="AV31" s="24">
        <v>90.748905371834923</v>
      </c>
    </row>
    <row r="32" spans="1:48" x14ac:dyDescent="0.25">
      <c r="A32" s="1"/>
      <c r="B32" s="23" t="s">
        <v>236</v>
      </c>
      <c r="C32" s="21" t="s">
        <v>85</v>
      </c>
      <c r="D32" s="44">
        <v>0</v>
      </c>
      <c r="E32" s="44">
        <v>0</v>
      </c>
      <c r="F32" s="44">
        <v>0</v>
      </c>
      <c r="G32" s="44">
        <v>0</v>
      </c>
      <c r="H32" s="44">
        <v>0</v>
      </c>
      <c r="I32" s="44">
        <v>0</v>
      </c>
      <c r="J32" s="44">
        <v>0</v>
      </c>
      <c r="K32" s="44">
        <v>0</v>
      </c>
      <c r="L32" s="44">
        <v>0</v>
      </c>
      <c r="M32" s="44">
        <v>0</v>
      </c>
      <c r="N32" s="44">
        <v>0</v>
      </c>
      <c r="O32" s="24">
        <v>41.97</v>
      </c>
      <c r="P32" s="24">
        <v>41.93</v>
      </c>
      <c r="Q32" s="44">
        <v>0</v>
      </c>
      <c r="R32" s="24">
        <v>42.51</v>
      </c>
      <c r="S32" s="24">
        <v>42.59</v>
      </c>
      <c r="T32" s="24">
        <v>42.77</v>
      </c>
      <c r="U32" s="24">
        <v>43.61</v>
      </c>
      <c r="V32" s="24">
        <v>44.31</v>
      </c>
      <c r="W32" s="24">
        <v>44.31</v>
      </c>
      <c r="X32" s="24">
        <v>44.6</v>
      </c>
      <c r="Y32" s="24">
        <v>48.53</v>
      </c>
      <c r="Z32" s="24">
        <v>49.31</v>
      </c>
      <c r="AA32" s="24">
        <v>55.08</v>
      </c>
      <c r="AB32" s="24">
        <v>57.73</v>
      </c>
      <c r="AC32" s="24">
        <v>59.05</v>
      </c>
      <c r="AD32" s="24">
        <v>60.16</v>
      </c>
      <c r="AE32" s="24">
        <v>61.72</v>
      </c>
      <c r="AF32" s="24">
        <v>62.72</v>
      </c>
      <c r="AG32" s="24">
        <v>63.9</v>
      </c>
      <c r="AH32" s="24">
        <v>64.180000000000007</v>
      </c>
      <c r="AI32" s="24">
        <v>63.7</v>
      </c>
      <c r="AJ32" s="24">
        <v>67.23</v>
      </c>
      <c r="AK32" s="24">
        <v>70.459999999999994</v>
      </c>
      <c r="AL32" s="24">
        <v>73.010000000000005</v>
      </c>
      <c r="AM32" s="24">
        <v>72.340711357351893</v>
      </c>
      <c r="AN32" s="24">
        <v>73.321607667517767</v>
      </c>
      <c r="AO32" s="24">
        <v>73.963700463177616</v>
      </c>
      <c r="AP32" s="24">
        <v>74.924353973010199</v>
      </c>
      <c r="AQ32" s="24">
        <v>75.432846553055697</v>
      </c>
      <c r="AR32" s="24">
        <v>76.230181863062214</v>
      </c>
      <c r="AS32" s="24">
        <v>78.043029586631661</v>
      </c>
      <c r="AT32" s="24">
        <v>80.162565854819647</v>
      </c>
      <c r="AU32" s="24">
        <v>81.316624641933771</v>
      </c>
      <c r="AV32" s="24">
        <v>82.254789960539682</v>
      </c>
    </row>
    <row r="33" spans="1:48" x14ac:dyDescent="0.25">
      <c r="A33" s="1"/>
      <c r="B33" s="23" t="s">
        <v>237</v>
      </c>
      <c r="C33" s="21" t="s">
        <v>85</v>
      </c>
      <c r="D33" s="44">
        <v>0</v>
      </c>
      <c r="E33" s="44">
        <v>0</v>
      </c>
      <c r="F33" s="44">
        <v>0</v>
      </c>
      <c r="G33" s="44">
        <v>0</v>
      </c>
      <c r="H33" s="44">
        <v>0</v>
      </c>
      <c r="I33" s="44">
        <v>0</v>
      </c>
      <c r="J33" s="44">
        <v>0</v>
      </c>
      <c r="K33" s="44">
        <v>0</v>
      </c>
      <c r="L33" s="44">
        <v>0</v>
      </c>
      <c r="M33" s="44">
        <v>0</v>
      </c>
      <c r="N33" s="44">
        <v>0</v>
      </c>
      <c r="O33" s="24">
        <v>68.069999999999993</v>
      </c>
      <c r="P33" s="24">
        <v>70.05</v>
      </c>
      <c r="Q33" s="44">
        <v>0</v>
      </c>
      <c r="R33" s="24">
        <v>71.62</v>
      </c>
      <c r="S33" s="24">
        <v>69.25</v>
      </c>
      <c r="T33" s="24">
        <v>68.010000000000005</v>
      </c>
      <c r="U33" s="24">
        <v>67.86</v>
      </c>
      <c r="V33" s="24">
        <v>68.19</v>
      </c>
      <c r="W33" s="24">
        <v>69.11</v>
      </c>
      <c r="X33" s="24">
        <v>70.459999999999994</v>
      </c>
      <c r="Y33" s="24">
        <v>70.87</v>
      </c>
      <c r="Z33" s="24">
        <v>72.33</v>
      </c>
      <c r="AA33" s="24">
        <v>73.05</v>
      </c>
      <c r="AB33" s="24">
        <v>73.91</v>
      </c>
      <c r="AC33" s="24">
        <v>74.819999999999993</v>
      </c>
      <c r="AD33" s="24">
        <v>77.13</v>
      </c>
      <c r="AE33" s="24">
        <v>80.13</v>
      </c>
      <c r="AF33" s="24">
        <v>82.4</v>
      </c>
      <c r="AG33" s="24">
        <v>81.599999999999994</v>
      </c>
      <c r="AH33" s="24">
        <v>81.8</v>
      </c>
      <c r="AI33" s="24">
        <v>81.84</v>
      </c>
      <c r="AJ33" s="24">
        <v>85.11</v>
      </c>
      <c r="AK33" s="24">
        <v>87.17</v>
      </c>
      <c r="AL33" s="24">
        <v>91.03</v>
      </c>
      <c r="AM33" s="24">
        <v>89.70243209797556</v>
      </c>
      <c r="AN33" s="24">
        <v>89.825603810895345</v>
      </c>
      <c r="AO33" s="24">
        <v>90.084698104095395</v>
      </c>
      <c r="AP33" s="24">
        <v>90.378542395805511</v>
      </c>
      <c r="AQ33" s="24">
        <v>90.526898724080212</v>
      </c>
      <c r="AR33" s="24">
        <v>90.667381388727023</v>
      </c>
      <c r="AS33" s="24">
        <v>90.802548411254577</v>
      </c>
      <c r="AT33" s="24">
        <v>90.861140293546626</v>
      </c>
      <c r="AU33" s="24">
        <v>91.778997599009259</v>
      </c>
      <c r="AV33" s="24">
        <v>92.028494158963696</v>
      </c>
    </row>
    <row r="34" spans="1:48" x14ac:dyDescent="0.25">
      <c r="A34" s="1"/>
      <c r="B34" s="23" t="s">
        <v>238</v>
      </c>
      <c r="C34" s="21" t="s">
        <v>85</v>
      </c>
      <c r="D34" s="44">
        <v>0</v>
      </c>
      <c r="E34" s="44">
        <v>0</v>
      </c>
      <c r="F34" s="44">
        <v>0</v>
      </c>
      <c r="G34" s="44">
        <v>0</v>
      </c>
      <c r="H34" s="44">
        <v>0</v>
      </c>
      <c r="I34" s="44">
        <v>0</v>
      </c>
      <c r="J34" s="44">
        <v>0</v>
      </c>
      <c r="K34" s="44">
        <v>0</v>
      </c>
      <c r="L34" s="44">
        <v>0</v>
      </c>
      <c r="M34" s="44">
        <v>0</v>
      </c>
      <c r="N34" s="44">
        <v>0</v>
      </c>
      <c r="O34" s="44" t="s">
        <v>199</v>
      </c>
      <c r="P34" s="44" t="s">
        <v>199</v>
      </c>
      <c r="Q34" s="44" t="s">
        <v>199</v>
      </c>
      <c r="R34" s="44" t="s">
        <v>199</v>
      </c>
      <c r="S34" s="44" t="s">
        <v>199</v>
      </c>
      <c r="T34" s="44" t="s">
        <v>199</v>
      </c>
      <c r="U34" s="44" t="s">
        <v>199</v>
      </c>
      <c r="V34" s="44" t="s">
        <v>199</v>
      </c>
      <c r="W34" s="44" t="s">
        <v>199</v>
      </c>
      <c r="X34" s="44" t="s">
        <v>199</v>
      </c>
      <c r="Y34" s="44" t="s">
        <v>199</v>
      </c>
      <c r="Z34" s="44" t="s">
        <v>199</v>
      </c>
      <c r="AA34" s="44" t="s">
        <v>199</v>
      </c>
      <c r="AB34" s="44" t="s">
        <v>199</v>
      </c>
      <c r="AC34" s="44">
        <v>0</v>
      </c>
      <c r="AD34" s="44">
        <v>0</v>
      </c>
      <c r="AE34" s="24">
        <v>0</v>
      </c>
      <c r="AF34" s="24">
        <v>0</v>
      </c>
      <c r="AG34" s="24">
        <v>15</v>
      </c>
      <c r="AH34" s="24">
        <v>15</v>
      </c>
      <c r="AI34" s="24">
        <v>14.59</v>
      </c>
      <c r="AJ34" s="24">
        <v>14.88</v>
      </c>
      <c r="AK34" s="24">
        <v>14.35</v>
      </c>
      <c r="AL34" s="24">
        <v>14.85</v>
      </c>
      <c r="AM34" s="24">
        <v>15.151439305111833</v>
      </c>
      <c r="AN34" s="24">
        <v>15.326169140133793</v>
      </c>
      <c r="AO34" s="24">
        <v>15.477294412564653</v>
      </c>
      <c r="AP34" s="24">
        <v>15.604780443774281</v>
      </c>
      <c r="AQ34" s="24">
        <v>15.767416110385746</v>
      </c>
      <c r="AR34" s="24">
        <v>15.874305437063526</v>
      </c>
      <c r="AS34" s="24">
        <v>16.052738598642499</v>
      </c>
      <c r="AT34" s="24">
        <v>16.28012808903469</v>
      </c>
      <c r="AU34" s="24">
        <v>16.505953798308532</v>
      </c>
      <c r="AV34" s="24">
        <v>16.698313517586215</v>
      </c>
    </row>
    <row r="35" spans="1:48" ht="15.75" thickBot="1" x14ac:dyDescent="0.3">
      <c r="A35" s="1"/>
      <c r="B35" s="27"/>
      <c r="C35" s="29"/>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row>
    <row r="36" spans="1:48"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sheetData>
  <sheetProtection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4"/>
  <sheetViews>
    <sheetView zoomScaleNormal="100" workbookViewId="0">
      <pane xSplit="3" ySplit="2" topLeftCell="D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A2" s="1"/>
      <c r="B2" s="15" t="str">
        <f>+TOC!A90&amp;" Cash Receipts from Farming"</f>
        <v>Arkansas Cash Receipts from Farming</v>
      </c>
      <c r="C2" s="15"/>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19"/>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91</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22" t="s">
        <v>92</v>
      </c>
      <c r="C5" s="32"/>
      <c r="D5" s="32">
        <v>4261.6949999999997</v>
      </c>
      <c r="E5" s="32">
        <v>4230.0829999999996</v>
      </c>
      <c r="F5" s="32">
        <v>4657.5789999999997</v>
      </c>
      <c r="G5" s="32">
        <v>4354.7610000000004</v>
      </c>
      <c r="H5" s="32">
        <v>5359.4049999999997</v>
      </c>
      <c r="I5" s="32">
        <v>5068.6279999999997</v>
      </c>
      <c r="J5" s="32">
        <v>5790.2790000000005</v>
      </c>
      <c r="K5" s="32">
        <v>5746.2550000000001</v>
      </c>
      <c r="L5" s="32">
        <v>5407.826</v>
      </c>
      <c r="M5" s="32">
        <v>5209.165</v>
      </c>
      <c r="N5" s="32">
        <v>4547.0330000000004</v>
      </c>
      <c r="O5" s="32">
        <v>4989.6949999999997</v>
      </c>
      <c r="P5" s="32">
        <v>4498.1329999999998</v>
      </c>
      <c r="Q5" s="32">
        <v>5514.4610000000002</v>
      </c>
      <c r="R5" s="32">
        <v>6467.8779999999997</v>
      </c>
      <c r="S5" s="32">
        <v>6469.8590000000004</v>
      </c>
      <c r="T5" s="32">
        <v>5974.857</v>
      </c>
      <c r="U5" s="32">
        <v>7298.1679999999997</v>
      </c>
      <c r="V5" s="32">
        <v>8224.1470000000008</v>
      </c>
      <c r="W5" s="32">
        <v>7443.4679999999998</v>
      </c>
      <c r="X5" s="32">
        <v>7954.2569999999996</v>
      </c>
      <c r="Y5" s="32">
        <v>7998.85</v>
      </c>
      <c r="Z5" s="32">
        <v>9382.8809999999994</v>
      </c>
      <c r="AA5" s="32">
        <v>10285.289000000001</v>
      </c>
      <c r="AB5" s="32">
        <v>10219.620999999999</v>
      </c>
      <c r="AC5" s="32">
        <v>8843.7919999999995</v>
      </c>
      <c r="AD5" s="32">
        <v>8185.35</v>
      </c>
      <c r="AE5" s="32">
        <v>8968.0149999999994</v>
      </c>
      <c r="AF5" s="32">
        <v>8987.6229999999996</v>
      </c>
      <c r="AG5" s="32">
        <v>8455.759</v>
      </c>
      <c r="AH5" s="32">
        <v>8187.5950000000003</v>
      </c>
      <c r="AI5" s="32">
        <v>10454.594999999999</v>
      </c>
      <c r="AJ5" s="32">
        <v>13984.653</v>
      </c>
      <c r="AK5" s="32">
        <v>13149.048000000001</v>
      </c>
      <c r="AL5" s="32">
        <v>12694.846</v>
      </c>
      <c r="AM5" s="32">
        <v>12508.176719069308</v>
      </c>
      <c r="AN5" s="32">
        <v>12242.825190329841</v>
      </c>
      <c r="AO5" s="32">
        <v>12395.445813142655</v>
      </c>
      <c r="AP5" s="32">
        <v>12580.398366518479</v>
      </c>
      <c r="AQ5" s="32">
        <v>12675.295429458591</v>
      </c>
      <c r="AR5" s="32">
        <v>12757.437217801476</v>
      </c>
      <c r="AS5" s="32">
        <v>12864.779236341372</v>
      </c>
      <c r="AT5" s="32">
        <v>13012.618713039399</v>
      </c>
      <c r="AU5" s="32">
        <v>13177.991573972165</v>
      </c>
      <c r="AV5" s="32">
        <v>13324.779330218418</v>
      </c>
    </row>
    <row r="6" spans="1:48" x14ac:dyDescent="0.2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47" t="s">
        <v>93</v>
      </c>
      <c r="C7" s="32"/>
      <c r="D7" s="32">
        <v>1552.615</v>
      </c>
      <c r="E7" s="32">
        <v>1539.0509999999999</v>
      </c>
      <c r="F7" s="32">
        <v>1947.56</v>
      </c>
      <c r="G7" s="32">
        <v>1457.3789999999999</v>
      </c>
      <c r="H7" s="32">
        <v>2255.0300000000002</v>
      </c>
      <c r="I7" s="32">
        <v>2075.2689999999998</v>
      </c>
      <c r="J7" s="32">
        <v>2484.3229999999999</v>
      </c>
      <c r="K7" s="32">
        <v>2400.703</v>
      </c>
      <c r="L7" s="32">
        <v>2124.069</v>
      </c>
      <c r="M7" s="32">
        <v>1811.672</v>
      </c>
      <c r="N7" s="32">
        <v>1291.943</v>
      </c>
      <c r="O7" s="32">
        <v>1472.4290000000001</v>
      </c>
      <c r="P7" s="32">
        <v>1539.491</v>
      </c>
      <c r="Q7" s="32">
        <v>2289.9540000000002</v>
      </c>
      <c r="R7" s="32">
        <v>2302.7869999999998</v>
      </c>
      <c r="S7" s="32">
        <v>2269.9079999999999</v>
      </c>
      <c r="T7" s="32">
        <v>2376.2420000000002</v>
      </c>
      <c r="U7" s="32">
        <v>3176.7159999999999</v>
      </c>
      <c r="V7" s="32">
        <v>3727.1080000000002</v>
      </c>
      <c r="W7" s="32">
        <v>3472.3670000000002</v>
      </c>
      <c r="X7" s="32">
        <v>3531.625</v>
      </c>
      <c r="Y7" s="32">
        <v>3633.29</v>
      </c>
      <c r="Z7" s="32">
        <v>4803.0569999999998</v>
      </c>
      <c r="AA7" s="32">
        <v>5044.4930000000004</v>
      </c>
      <c r="AB7" s="32">
        <v>4460.2650000000003</v>
      </c>
      <c r="AC7" s="32">
        <v>3616.63</v>
      </c>
      <c r="AD7" s="32">
        <v>3462.3180000000002</v>
      </c>
      <c r="AE7" s="32">
        <v>3595.768</v>
      </c>
      <c r="AF7" s="32">
        <v>3428.3910000000001</v>
      </c>
      <c r="AG7" s="32">
        <v>3391.0920000000001</v>
      </c>
      <c r="AH7" s="32">
        <v>4002.9879999999998</v>
      </c>
      <c r="AI7" s="32">
        <v>4640.951</v>
      </c>
      <c r="AJ7" s="32">
        <v>5413.9480000000003</v>
      </c>
      <c r="AK7" s="32">
        <v>5531.4840000000004</v>
      </c>
      <c r="AL7" s="32">
        <v>4796.5029999999997</v>
      </c>
      <c r="AM7" s="32">
        <v>4179.9160310676125</v>
      </c>
      <c r="AN7" s="32">
        <v>4062.9283682456658</v>
      </c>
      <c r="AO7" s="32">
        <v>4310.1620448476797</v>
      </c>
      <c r="AP7" s="32">
        <v>4429.3288744062102</v>
      </c>
      <c r="AQ7" s="32">
        <v>4478.68839892095</v>
      </c>
      <c r="AR7" s="32">
        <v>4491.5977141746589</v>
      </c>
      <c r="AS7" s="32">
        <v>4519.1507711088643</v>
      </c>
      <c r="AT7" s="32">
        <v>4566.4885142899466</v>
      </c>
      <c r="AU7" s="32">
        <v>4627.8583923715087</v>
      </c>
      <c r="AV7" s="32">
        <v>4673.779407052717</v>
      </c>
    </row>
    <row r="8" spans="1:48" x14ac:dyDescent="0.25">
      <c r="A8" s="1"/>
      <c r="B8" s="33" t="s">
        <v>94</v>
      </c>
      <c r="C8" s="32"/>
      <c r="D8" s="32">
        <v>78.221999999999994</v>
      </c>
      <c r="E8" s="32">
        <v>75.662999999999997</v>
      </c>
      <c r="F8" s="32">
        <v>121.377</v>
      </c>
      <c r="G8" s="32">
        <v>83.16</v>
      </c>
      <c r="H8" s="32">
        <v>99.933000000000007</v>
      </c>
      <c r="I8" s="32">
        <v>103.492</v>
      </c>
      <c r="J8" s="32">
        <v>164.65799999999999</v>
      </c>
      <c r="K8" s="32">
        <v>176.584</v>
      </c>
      <c r="L8" s="32">
        <v>94.364000000000004</v>
      </c>
      <c r="M8" s="32">
        <v>65.706999999999994</v>
      </c>
      <c r="N8" s="32">
        <v>98.194000000000003</v>
      </c>
      <c r="O8" s="32">
        <v>141.91200000000001</v>
      </c>
      <c r="P8" s="32">
        <v>184.96</v>
      </c>
      <c r="Q8" s="32">
        <v>188.23599999999999</v>
      </c>
      <c r="R8" s="32">
        <v>154.4</v>
      </c>
      <c r="S8" s="32">
        <v>122.706</v>
      </c>
      <c r="T8" s="32">
        <v>156.54900000000001</v>
      </c>
      <c r="U8" s="32">
        <v>362.572</v>
      </c>
      <c r="V8" s="32">
        <v>406.25299999999999</v>
      </c>
      <c r="W8" s="32">
        <v>321.20600000000002</v>
      </c>
      <c r="X8" s="32">
        <v>285.952</v>
      </c>
      <c r="Y8" s="32">
        <v>383.11099999999999</v>
      </c>
      <c r="Z8" s="32">
        <v>742.19299999999998</v>
      </c>
      <c r="AA8" s="32">
        <v>934.81100000000004</v>
      </c>
      <c r="AB8" s="32">
        <v>815.46100000000001</v>
      </c>
      <c r="AC8" s="32">
        <v>623.68899999999996</v>
      </c>
      <c r="AD8" s="32">
        <v>473.82600000000002</v>
      </c>
      <c r="AE8" s="32">
        <v>467.07400000000001</v>
      </c>
      <c r="AF8" s="32">
        <v>486.20299999999997</v>
      </c>
      <c r="AG8" s="32">
        <v>515.90200000000004</v>
      </c>
      <c r="AH8" s="32">
        <v>573.11500000000001</v>
      </c>
      <c r="AI8" s="32">
        <v>761.95600000000002</v>
      </c>
      <c r="AJ8" s="32">
        <v>921.46</v>
      </c>
      <c r="AK8" s="32">
        <v>842.10799999999995</v>
      </c>
      <c r="AL8" s="32">
        <v>714.67899999999997</v>
      </c>
      <c r="AM8" s="32">
        <v>583.53510628833396</v>
      </c>
      <c r="AN8" s="32">
        <v>599.00723353908188</v>
      </c>
      <c r="AO8" s="32">
        <v>625.44109407601741</v>
      </c>
      <c r="AP8" s="32">
        <v>626.85186060898832</v>
      </c>
      <c r="AQ8" s="32">
        <v>626.62895703908703</v>
      </c>
      <c r="AR8" s="32">
        <v>627.84195343412932</v>
      </c>
      <c r="AS8" s="32">
        <v>632.32907523535187</v>
      </c>
      <c r="AT8" s="32">
        <v>639.22437147710093</v>
      </c>
      <c r="AU8" s="32">
        <v>643.67108727373329</v>
      </c>
      <c r="AV8" s="32">
        <v>645.47044207055728</v>
      </c>
    </row>
    <row r="9" spans="1:48" x14ac:dyDescent="0.25">
      <c r="A9" s="1"/>
      <c r="B9" s="48" t="s">
        <v>8</v>
      </c>
      <c r="C9" s="32"/>
      <c r="D9" s="32">
        <v>14.686</v>
      </c>
      <c r="E9" s="32">
        <v>15.311</v>
      </c>
      <c r="F9" s="32">
        <v>19.373999999999999</v>
      </c>
      <c r="G9" s="32">
        <v>20.14</v>
      </c>
      <c r="H9" s="32">
        <v>20.940999999999999</v>
      </c>
      <c r="I9" s="32">
        <v>26.747</v>
      </c>
      <c r="J9" s="32">
        <v>59.883000000000003</v>
      </c>
      <c r="K9" s="32">
        <v>66.257999999999996</v>
      </c>
      <c r="L9" s="32">
        <v>47.140999999999998</v>
      </c>
      <c r="M9" s="32">
        <v>31.135000000000002</v>
      </c>
      <c r="N9" s="32">
        <v>34.207999999999998</v>
      </c>
      <c r="O9" s="32">
        <v>47.194000000000003</v>
      </c>
      <c r="P9" s="32">
        <v>66.921000000000006</v>
      </c>
      <c r="Q9" s="32">
        <v>98.168999999999997</v>
      </c>
      <c r="R9" s="32">
        <v>110.565</v>
      </c>
      <c r="S9" s="32">
        <v>69.391000000000005</v>
      </c>
      <c r="T9" s="32">
        <v>62.052</v>
      </c>
      <c r="U9" s="32">
        <v>201.036</v>
      </c>
      <c r="V9" s="32">
        <v>304.48500000000001</v>
      </c>
      <c r="W9" s="32">
        <v>258.92399999999998</v>
      </c>
      <c r="X9" s="32">
        <v>238.33500000000001</v>
      </c>
      <c r="Y9" s="32">
        <v>316.03899999999999</v>
      </c>
      <c r="Z9" s="32">
        <v>632.83299999999997</v>
      </c>
      <c r="AA9" s="32">
        <v>775.97699999999998</v>
      </c>
      <c r="AB9" s="32">
        <v>647.66999999999996</v>
      </c>
      <c r="AC9" s="32">
        <v>365.488</v>
      </c>
      <c r="AD9" s="32">
        <v>398.41899999999998</v>
      </c>
      <c r="AE9" s="32">
        <v>414.06700000000001</v>
      </c>
      <c r="AF9" s="32">
        <v>440.79700000000003</v>
      </c>
      <c r="AG9" s="32">
        <v>462.83699999999999</v>
      </c>
      <c r="AH9" s="32">
        <v>516.37800000000004</v>
      </c>
      <c r="AI9" s="32">
        <v>690.25400000000002</v>
      </c>
      <c r="AJ9" s="32">
        <v>843.81899999999996</v>
      </c>
      <c r="AK9" s="32">
        <v>754.49</v>
      </c>
      <c r="AL9" s="32">
        <v>611.90300000000002</v>
      </c>
      <c r="AM9" s="32">
        <v>499.81389519254697</v>
      </c>
      <c r="AN9" s="32">
        <v>531.96020599585529</v>
      </c>
      <c r="AO9" s="32">
        <v>558.53227788042034</v>
      </c>
      <c r="AP9" s="32">
        <v>556.92457333908624</v>
      </c>
      <c r="AQ9" s="32">
        <v>554.19920164273128</v>
      </c>
      <c r="AR9" s="32">
        <v>553.36794669149174</v>
      </c>
      <c r="AS9" s="32">
        <v>556.72376334068315</v>
      </c>
      <c r="AT9" s="32">
        <v>563.12555215579994</v>
      </c>
      <c r="AU9" s="32">
        <v>567.7380440011226</v>
      </c>
      <c r="AV9" s="32">
        <v>570.54807172216681</v>
      </c>
    </row>
    <row r="10" spans="1:48" x14ac:dyDescent="0.25">
      <c r="A10" s="1"/>
      <c r="B10" s="48" t="s">
        <v>22</v>
      </c>
      <c r="C10" s="32"/>
      <c r="D10" s="32">
        <v>23.561999999999998</v>
      </c>
      <c r="E10" s="32">
        <v>19.556999999999995</v>
      </c>
      <c r="F10" s="32">
        <v>35.019999999999996</v>
      </c>
      <c r="G10" s="32">
        <v>30.709999999999997</v>
      </c>
      <c r="H10" s="32">
        <v>39.959000000000003</v>
      </c>
      <c r="I10" s="32">
        <v>36.082999999999998</v>
      </c>
      <c r="J10" s="32">
        <v>58.014999999999986</v>
      </c>
      <c r="K10" s="32">
        <v>80.458000000000013</v>
      </c>
      <c r="L10" s="32">
        <v>33.801000000000009</v>
      </c>
      <c r="M10" s="32">
        <v>16.919999999999995</v>
      </c>
      <c r="N10" s="32">
        <v>47.337999999999994</v>
      </c>
      <c r="O10" s="32">
        <v>67.058999999999997</v>
      </c>
      <c r="P10" s="32">
        <v>74.170999999999992</v>
      </c>
      <c r="Q10" s="32">
        <v>54.262999999999984</v>
      </c>
      <c r="R10" s="32">
        <v>31.734000000000005</v>
      </c>
      <c r="S10" s="32">
        <v>44.456000000000003</v>
      </c>
      <c r="T10" s="32">
        <v>82.306000000000012</v>
      </c>
      <c r="U10" s="32">
        <v>94.832999999999998</v>
      </c>
      <c r="V10" s="32">
        <v>61.92</v>
      </c>
      <c r="W10" s="32">
        <v>48.582999999999998</v>
      </c>
      <c r="X10" s="32">
        <v>36.613</v>
      </c>
      <c r="Y10" s="32">
        <v>36.978999999999999</v>
      </c>
      <c r="Z10" s="32">
        <v>52.604999999999997</v>
      </c>
      <c r="AA10" s="32">
        <v>96.893000000000001</v>
      </c>
      <c r="AB10" s="32">
        <v>102.39</v>
      </c>
      <c r="AC10" s="32">
        <v>76.087000000000003</v>
      </c>
      <c r="AD10" s="32">
        <v>56.344000000000001</v>
      </c>
      <c r="AE10" s="32">
        <v>49.561</v>
      </c>
      <c r="AF10" s="32">
        <v>42.145000000000003</v>
      </c>
      <c r="AG10" s="32">
        <v>52.22</v>
      </c>
      <c r="AH10" s="32">
        <v>55.813000000000002</v>
      </c>
      <c r="AI10" s="32">
        <v>69.353999999999999</v>
      </c>
      <c r="AJ10" s="32">
        <v>75.370999999999995</v>
      </c>
      <c r="AK10" s="32">
        <v>86.402000000000001</v>
      </c>
      <c r="AL10" s="32">
        <v>102.776</v>
      </c>
      <c r="AM10" s="32">
        <v>83.940334012201475</v>
      </c>
      <c r="AN10" s="32">
        <v>67.246950986020195</v>
      </c>
      <c r="AO10" s="32">
        <v>67.09255380300506</v>
      </c>
      <c r="AP10" s="32">
        <v>70.086431974642096</v>
      </c>
      <c r="AQ10" s="32">
        <v>72.563837160166983</v>
      </c>
      <c r="AR10" s="32">
        <v>74.583342702265611</v>
      </c>
      <c r="AS10" s="32">
        <v>75.690424910076715</v>
      </c>
      <c r="AT10" s="32">
        <v>76.159857091669224</v>
      </c>
      <c r="AU10" s="32">
        <v>75.969503256996802</v>
      </c>
      <c r="AV10" s="32">
        <v>74.933930835594666</v>
      </c>
    </row>
    <row r="11" spans="1:48" x14ac:dyDescent="0.25">
      <c r="A11" s="1"/>
      <c r="B11" s="48" t="s">
        <v>26</v>
      </c>
      <c r="C11" s="32"/>
      <c r="D11" s="32">
        <v>3.44</v>
      </c>
      <c r="E11" s="32">
        <v>1.7569999999999997</v>
      </c>
      <c r="F11" s="32">
        <v>1.9219999999999995</v>
      </c>
      <c r="G11" s="32">
        <v>1.8979999999999997</v>
      </c>
      <c r="H11" s="32">
        <v>1.9490000000000001</v>
      </c>
      <c r="I11" s="32">
        <v>0.98799999999999999</v>
      </c>
      <c r="J11" s="32">
        <v>1.4679999999999997</v>
      </c>
      <c r="K11" s="32">
        <v>0.8680000000000001</v>
      </c>
      <c r="L11" s="32">
        <v>0.57200000000000006</v>
      </c>
      <c r="M11" s="32">
        <v>0.65999999999999981</v>
      </c>
      <c r="N11" s="32">
        <v>0</v>
      </c>
      <c r="O11" s="32">
        <v>0</v>
      </c>
      <c r="P11" s="32">
        <v>0</v>
      </c>
      <c r="Q11" s="32">
        <v>0</v>
      </c>
      <c r="R11" s="32">
        <v>0</v>
      </c>
      <c r="S11" s="32">
        <v>0</v>
      </c>
      <c r="T11" s="32">
        <v>0</v>
      </c>
      <c r="U11" s="32">
        <v>0</v>
      </c>
      <c r="V11" s="32">
        <v>0</v>
      </c>
      <c r="W11" s="32">
        <v>1.145</v>
      </c>
      <c r="X11" s="32">
        <v>1.3680000000000001</v>
      </c>
      <c r="Y11" s="32">
        <v>2.306</v>
      </c>
      <c r="Z11" s="32">
        <v>2.2789999999999999</v>
      </c>
      <c r="AA11" s="32">
        <v>1.6910000000000001</v>
      </c>
      <c r="AB11" s="32">
        <v>2.0499999999999998</v>
      </c>
      <c r="AC11" s="32">
        <v>1.1279999999999999</v>
      </c>
      <c r="AD11" s="32">
        <v>0.79600000000000004</v>
      </c>
      <c r="AE11" s="32">
        <v>1.5720000000000001</v>
      </c>
      <c r="AF11" s="32">
        <v>1.4770000000000001</v>
      </c>
      <c r="AG11" s="32">
        <v>0.84499999999999997</v>
      </c>
      <c r="AH11" s="32">
        <v>0.92400000000000004</v>
      </c>
      <c r="AI11" s="32">
        <v>2.3479999999999999</v>
      </c>
      <c r="AJ11" s="32">
        <v>2.27</v>
      </c>
      <c r="AK11" s="32">
        <v>1.2170000000000001</v>
      </c>
      <c r="AL11" s="32">
        <v>0.29899999999999999</v>
      </c>
      <c r="AM11" s="32">
        <v>0</v>
      </c>
      <c r="AN11" s="32">
        <v>1.9685983150234907E-9</v>
      </c>
      <c r="AO11" s="32">
        <v>2.0023993093854607E-9</v>
      </c>
      <c r="AP11" s="32">
        <v>2.010314432614727E-9</v>
      </c>
      <c r="AQ11" s="32">
        <v>2.008960867925441E-9</v>
      </c>
      <c r="AR11" s="32">
        <v>2.0056817244743145E-9</v>
      </c>
      <c r="AS11" s="32">
        <v>2.0040601679550064E-9</v>
      </c>
      <c r="AT11" s="32">
        <v>2.0041504171870658E-9</v>
      </c>
      <c r="AU11" s="32">
        <v>2.0046968352311262E-9</v>
      </c>
      <c r="AV11" s="32">
        <v>2.0051751168841302E-9</v>
      </c>
    </row>
    <row r="12" spans="1:48" x14ac:dyDescent="0.25">
      <c r="A12" s="1"/>
      <c r="B12" s="48" t="s">
        <v>29</v>
      </c>
      <c r="C12" s="32"/>
      <c r="D12" s="32">
        <v>36.533999999999992</v>
      </c>
      <c r="E12" s="32">
        <v>39.036999999999999</v>
      </c>
      <c r="F12" s="32">
        <v>65.060999999999993</v>
      </c>
      <c r="G12" s="32">
        <v>30.411999999999995</v>
      </c>
      <c r="H12" s="32">
        <v>37.084000000000003</v>
      </c>
      <c r="I12" s="32">
        <v>39.673999999999992</v>
      </c>
      <c r="J12" s="32">
        <v>45.292999999999992</v>
      </c>
      <c r="K12" s="32">
        <v>29.000000000000007</v>
      </c>
      <c r="L12" s="32">
        <v>12.851000000000001</v>
      </c>
      <c r="M12" s="32">
        <v>16.991999999999994</v>
      </c>
      <c r="N12" s="32">
        <v>16.510999999999996</v>
      </c>
      <c r="O12" s="32">
        <v>27.659000000000006</v>
      </c>
      <c r="P12" s="32">
        <v>43.867999999999995</v>
      </c>
      <c r="Q12" s="32">
        <v>35.80299999999999</v>
      </c>
      <c r="R12" s="32">
        <v>12.101000000000003</v>
      </c>
      <c r="S12" s="32">
        <v>8.86</v>
      </c>
      <c r="T12" s="32">
        <v>12.191000000000004</v>
      </c>
      <c r="U12" s="32">
        <v>66.703999999999994</v>
      </c>
      <c r="V12" s="32">
        <v>39.847999999999999</v>
      </c>
      <c r="W12" s="32">
        <v>12.553000000000001</v>
      </c>
      <c r="X12" s="32">
        <v>9.6359999999999992</v>
      </c>
      <c r="Y12" s="32">
        <v>27.786999999999999</v>
      </c>
      <c r="Z12" s="32">
        <v>54.476999999999997</v>
      </c>
      <c r="AA12" s="32">
        <v>60.25</v>
      </c>
      <c r="AB12" s="32">
        <v>63.350999999999999</v>
      </c>
      <c r="AC12" s="32">
        <v>180.98599999999999</v>
      </c>
      <c r="AD12" s="32">
        <v>18.266999999999999</v>
      </c>
      <c r="AE12" s="32">
        <v>1.8740000000000001</v>
      </c>
      <c r="AF12" s="32">
        <v>1.784</v>
      </c>
      <c r="AG12" s="32">
        <v>0</v>
      </c>
      <c r="AH12" s="32">
        <v>0</v>
      </c>
      <c r="AI12" s="32">
        <v>0</v>
      </c>
      <c r="AJ12" s="32">
        <v>0</v>
      </c>
      <c r="AK12" s="32">
        <v>0</v>
      </c>
      <c r="AL12" s="32">
        <v>0</v>
      </c>
      <c r="AM12" s="32">
        <v>0</v>
      </c>
      <c r="AN12" s="32">
        <v>1.3105532240297706E-8</v>
      </c>
      <c r="AO12" s="32">
        <v>1.7003614165206114E-8</v>
      </c>
      <c r="AP12" s="32">
        <v>2.0277919442444711E-8</v>
      </c>
      <c r="AQ12" s="32">
        <v>2.361714818282331E-8</v>
      </c>
      <c r="AR12" s="32">
        <v>2.7167704184955885E-8</v>
      </c>
      <c r="AS12" s="32">
        <v>3.0801704491256033E-8</v>
      </c>
      <c r="AT12" s="32">
        <v>3.4607253359570156E-8</v>
      </c>
      <c r="AU12" s="32">
        <v>3.8275297654090491E-8</v>
      </c>
      <c r="AV12" s="32">
        <v>4.1788367669826221E-8</v>
      </c>
    </row>
    <row r="13" spans="1:48" x14ac:dyDescent="0.25">
      <c r="A13" s="1"/>
      <c r="B13" s="33" t="s">
        <v>95</v>
      </c>
      <c r="C13" s="32"/>
      <c r="D13" s="32">
        <v>550.62300000000005</v>
      </c>
      <c r="E13" s="32">
        <v>498.322</v>
      </c>
      <c r="F13" s="32">
        <v>662.05899999999997</v>
      </c>
      <c r="G13" s="32">
        <v>362.089</v>
      </c>
      <c r="H13" s="32">
        <v>811.16899999999998</v>
      </c>
      <c r="I13" s="32">
        <v>683.79200000000003</v>
      </c>
      <c r="J13" s="32">
        <v>959.02</v>
      </c>
      <c r="K13" s="32">
        <v>871.81799999999998</v>
      </c>
      <c r="L13" s="32">
        <v>889.74800000000005</v>
      </c>
      <c r="M13" s="32">
        <v>820.95600000000002</v>
      </c>
      <c r="N13" s="32">
        <v>478.584</v>
      </c>
      <c r="O13" s="32">
        <v>540.92700000000002</v>
      </c>
      <c r="P13" s="32">
        <v>481.95299999999997</v>
      </c>
      <c r="Q13" s="32">
        <v>639.20799999999997</v>
      </c>
      <c r="R13" s="32">
        <v>936.79300000000001</v>
      </c>
      <c r="S13" s="32">
        <v>750.61</v>
      </c>
      <c r="T13" s="32">
        <v>914.16700000000003</v>
      </c>
      <c r="U13" s="32">
        <v>1156.0060000000001</v>
      </c>
      <c r="V13" s="32">
        <v>1637.8810000000001</v>
      </c>
      <c r="W13" s="32">
        <v>1434.9469999999999</v>
      </c>
      <c r="X13" s="32">
        <v>1406.0540000000001</v>
      </c>
      <c r="Y13" s="32">
        <v>1318.3589999999999</v>
      </c>
      <c r="Z13" s="32">
        <v>1275.8219999999999</v>
      </c>
      <c r="AA13" s="32">
        <v>1641.0809999999999</v>
      </c>
      <c r="AB13" s="32">
        <v>1541.326</v>
      </c>
      <c r="AC13" s="32">
        <v>1285.0450000000001</v>
      </c>
      <c r="AD13" s="32">
        <v>1027.027</v>
      </c>
      <c r="AE13" s="32">
        <v>1016.296</v>
      </c>
      <c r="AF13" s="32">
        <v>1031.9079999999999</v>
      </c>
      <c r="AG13" s="32">
        <v>1075.2729999999999</v>
      </c>
      <c r="AH13" s="32">
        <v>1137.085</v>
      </c>
      <c r="AI13" s="32">
        <v>1363.539</v>
      </c>
      <c r="AJ13" s="32">
        <v>1329.2950000000001</v>
      </c>
      <c r="AK13" s="32">
        <v>1550.5509999999999</v>
      </c>
      <c r="AL13" s="32">
        <v>1645.26</v>
      </c>
      <c r="AM13" s="32">
        <v>1345.6163501098106</v>
      </c>
      <c r="AN13" s="32">
        <v>1205.7696323238406</v>
      </c>
      <c r="AO13" s="32">
        <v>1320.270564959618</v>
      </c>
      <c r="AP13" s="32">
        <v>1387.2570680836441</v>
      </c>
      <c r="AQ13" s="32">
        <v>1418.0516920118885</v>
      </c>
      <c r="AR13" s="32">
        <v>1416.821171390462</v>
      </c>
      <c r="AS13" s="32">
        <v>1406.3099507599641</v>
      </c>
      <c r="AT13" s="32">
        <v>1392.7501031734623</v>
      </c>
      <c r="AU13" s="32">
        <v>1388.4837499181506</v>
      </c>
      <c r="AV13" s="32">
        <v>1383.0507212375012</v>
      </c>
    </row>
    <row r="14" spans="1:48" x14ac:dyDescent="0.25">
      <c r="A14" s="1"/>
      <c r="B14" s="48" t="s">
        <v>27</v>
      </c>
      <c r="C14" s="32"/>
      <c r="D14" s="32">
        <v>404.82299999999998</v>
      </c>
      <c r="E14" s="32">
        <v>435.24200000000002</v>
      </c>
      <c r="F14" s="32">
        <v>533.16800000000001</v>
      </c>
      <c r="G14" s="32">
        <v>242.56200000000001</v>
      </c>
      <c r="H14" s="32">
        <v>687.31100000000004</v>
      </c>
      <c r="I14" s="32">
        <v>513.84199999999998</v>
      </c>
      <c r="J14" s="32">
        <v>674.65200000000004</v>
      </c>
      <c r="K14" s="32">
        <v>729.64300000000003</v>
      </c>
      <c r="L14" s="32">
        <v>772.78300000000002</v>
      </c>
      <c r="M14" s="32">
        <v>702.03099999999995</v>
      </c>
      <c r="N14" s="32">
        <v>340.86700000000002</v>
      </c>
      <c r="O14" s="32">
        <v>423.28300000000002</v>
      </c>
      <c r="P14" s="32">
        <v>372.03199999999998</v>
      </c>
      <c r="Q14" s="32">
        <v>544.96400000000006</v>
      </c>
      <c r="R14" s="32">
        <v>828.59299999999996</v>
      </c>
      <c r="S14" s="32">
        <v>719.00900000000001</v>
      </c>
      <c r="T14" s="32">
        <v>851.68299999999999</v>
      </c>
      <c r="U14" s="32">
        <v>1027.5170000000001</v>
      </c>
      <c r="V14" s="32">
        <v>1346.54</v>
      </c>
      <c r="W14" s="32">
        <v>1346.7619999999999</v>
      </c>
      <c r="X14" s="32">
        <v>1372.308</v>
      </c>
      <c r="Y14" s="32">
        <v>1178.6590000000001</v>
      </c>
      <c r="Z14" s="32">
        <v>1058.1949999999999</v>
      </c>
      <c r="AA14" s="32">
        <v>1386.0070000000001</v>
      </c>
      <c r="AB14" s="32">
        <v>1390.922</v>
      </c>
      <c r="AC14" s="32">
        <v>1212.7719999999999</v>
      </c>
      <c r="AD14" s="32">
        <v>998.72</v>
      </c>
      <c r="AE14" s="32">
        <v>987.03200000000004</v>
      </c>
      <c r="AF14" s="32">
        <v>1007.1319999999999</v>
      </c>
      <c r="AG14" s="32">
        <v>1065.1210000000001</v>
      </c>
      <c r="AH14" s="32">
        <v>1117.558</v>
      </c>
      <c r="AI14" s="32">
        <v>1303.3979999999999</v>
      </c>
      <c r="AJ14" s="32">
        <v>1281.4459999999999</v>
      </c>
      <c r="AK14" s="32">
        <v>1479.992</v>
      </c>
      <c r="AL14" s="32">
        <v>1616.201</v>
      </c>
      <c r="AM14" s="32">
        <v>1320.6947421016266</v>
      </c>
      <c r="AN14" s="32">
        <v>1181.068448938157</v>
      </c>
      <c r="AO14" s="32">
        <v>1295.858956635685</v>
      </c>
      <c r="AP14" s="32">
        <v>1362.7845100800655</v>
      </c>
      <c r="AQ14" s="32">
        <v>1393.6781286023454</v>
      </c>
      <c r="AR14" s="32">
        <v>1392.4459421451181</v>
      </c>
      <c r="AS14" s="32">
        <v>1381.8205303403317</v>
      </c>
      <c r="AT14" s="32">
        <v>1368.0498853847225</v>
      </c>
      <c r="AU14" s="32">
        <v>1363.5023623691516</v>
      </c>
      <c r="AV14" s="32">
        <v>1357.9023166551726</v>
      </c>
    </row>
    <row r="15" spans="1:48" x14ac:dyDescent="0.25">
      <c r="A15" s="1"/>
      <c r="B15" s="48" t="s">
        <v>31</v>
      </c>
      <c r="C15" s="32"/>
      <c r="D15" s="32">
        <v>145.80000000000001</v>
      </c>
      <c r="E15" s="32">
        <v>63.08</v>
      </c>
      <c r="F15" s="32">
        <v>128.89099999999999</v>
      </c>
      <c r="G15" s="32">
        <v>119.527</v>
      </c>
      <c r="H15" s="32">
        <v>123.858</v>
      </c>
      <c r="I15" s="32">
        <v>169.95</v>
      </c>
      <c r="J15" s="32">
        <v>284.36799999999999</v>
      </c>
      <c r="K15" s="32">
        <v>142.17500000000001</v>
      </c>
      <c r="L15" s="32">
        <v>116.965</v>
      </c>
      <c r="M15" s="32">
        <v>118.925</v>
      </c>
      <c r="N15" s="32">
        <v>137.71799999999999</v>
      </c>
      <c r="O15" s="32">
        <v>117.64400000000001</v>
      </c>
      <c r="P15" s="32">
        <v>109.92100000000001</v>
      </c>
      <c r="Q15" s="32">
        <v>94.245000000000005</v>
      </c>
      <c r="R15" s="32">
        <v>108.20099999999999</v>
      </c>
      <c r="S15" s="32">
        <v>31.600999999999999</v>
      </c>
      <c r="T15" s="32">
        <v>62.484000000000002</v>
      </c>
      <c r="U15" s="32">
        <v>128.488</v>
      </c>
      <c r="V15" s="32">
        <v>291.34100000000001</v>
      </c>
      <c r="W15" s="32">
        <v>88.185000000000002</v>
      </c>
      <c r="X15" s="32">
        <v>33.746000000000002</v>
      </c>
      <c r="Y15" s="32">
        <v>139.69999999999999</v>
      </c>
      <c r="Z15" s="32">
        <v>217.62700000000001</v>
      </c>
      <c r="AA15" s="32">
        <v>255.07400000000001</v>
      </c>
      <c r="AB15" s="32">
        <v>150.404</v>
      </c>
      <c r="AC15" s="32">
        <v>72.272999999999996</v>
      </c>
      <c r="AD15" s="32">
        <v>28.306999999999999</v>
      </c>
      <c r="AE15" s="32">
        <v>29.263000000000002</v>
      </c>
      <c r="AF15" s="32">
        <v>24.776</v>
      </c>
      <c r="AG15" s="32">
        <v>10.151999999999999</v>
      </c>
      <c r="AH15" s="32">
        <v>19.526</v>
      </c>
      <c r="AI15" s="32">
        <v>60.140999999999998</v>
      </c>
      <c r="AJ15" s="32">
        <v>47.848999999999997</v>
      </c>
      <c r="AK15" s="32">
        <v>70.558999999999997</v>
      </c>
      <c r="AL15" s="32">
        <v>29.059000000000001</v>
      </c>
      <c r="AM15" s="32">
        <v>24.921608008183984</v>
      </c>
      <c r="AN15" s="32">
        <v>24.701183385683578</v>
      </c>
      <c r="AO15" s="32">
        <v>24.411608323932985</v>
      </c>
      <c r="AP15" s="32">
        <v>24.472558003578534</v>
      </c>
      <c r="AQ15" s="32">
        <v>24.373563409543046</v>
      </c>
      <c r="AR15" s="32">
        <v>24.375229245344023</v>
      </c>
      <c r="AS15" s="32">
        <v>24.489420419632317</v>
      </c>
      <c r="AT15" s="32">
        <v>24.700217788739742</v>
      </c>
      <c r="AU15" s="32">
        <v>24.98138754899907</v>
      </c>
      <c r="AV15" s="32">
        <v>25.148404582328546</v>
      </c>
    </row>
    <row r="16" spans="1:48" x14ac:dyDescent="0.25">
      <c r="A16" s="1"/>
      <c r="B16" s="48" t="s">
        <v>272</v>
      </c>
      <c r="C16" s="32"/>
      <c r="D16" s="32">
        <v>0</v>
      </c>
      <c r="E16" s="32">
        <v>0</v>
      </c>
      <c r="F16" s="32">
        <v>0</v>
      </c>
      <c r="G16" s="32">
        <v>0</v>
      </c>
      <c r="H16" s="32">
        <v>0</v>
      </c>
      <c r="I16" s="32">
        <v>0</v>
      </c>
      <c r="J16" s="32">
        <v>0</v>
      </c>
      <c r="K16" s="32">
        <v>0</v>
      </c>
      <c r="L16" s="32">
        <v>0</v>
      </c>
      <c r="M16" s="32">
        <v>0</v>
      </c>
      <c r="N16" s="32">
        <v>-1.0000000000331966E-3</v>
      </c>
      <c r="O16" s="32">
        <v>0</v>
      </c>
      <c r="P16" s="32">
        <v>0</v>
      </c>
      <c r="Q16" s="32">
        <v>-1.00000000009004E-3</v>
      </c>
      <c r="R16" s="32">
        <v>-9.9999999997635314E-4</v>
      </c>
      <c r="S16" s="32">
        <v>0</v>
      </c>
      <c r="T16" s="32">
        <v>0</v>
      </c>
      <c r="U16" s="32">
        <v>9.9999999997635314E-4</v>
      </c>
      <c r="V16" s="32">
        <v>0</v>
      </c>
      <c r="W16" s="32">
        <v>0</v>
      </c>
      <c r="X16" s="32">
        <v>0</v>
      </c>
      <c r="Y16" s="32">
        <v>0</v>
      </c>
      <c r="Z16" s="32">
        <v>0</v>
      </c>
      <c r="AA16" s="32">
        <v>0</v>
      </c>
      <c r="AB16" s="32">
        <v>0</v>
      </c>
      <c r="AC16" s="32">
        <v>0</v>
      </c>
      <c r="AD16" s="32">
        <v>0</v>
      </c>
      <c r="AE16" s="32">
        <v>9.9999999997635314E-4</v>
      </c>
      <c r="AF16" s="32">
        <v>0</v>
      </c>
      <c r="AG16" s="32">
        <v>0</v>
      </c>
      <c r="AH16" s="32">
        <v>9.9999999997635314E-4</v>
      </c>
      <c r="AI16" s="32">
        <v>0</v>
      </c>
      <c r="AJ16" s="32">
        <v>0</v>
      </c>
      <c r="AK16" s="32">
        <v>0</v>
      </c>
      <c r="AL16" s="32">
        <v>0</v>
      </c>
      <c r="AM16" s="32">
        <v>0</v>
      </c>
      <c r="AN16" s="32">
        <v>0</v>
      </c>
      <c r="AO16" s="32">
        <v>0</v>
      </c>
      <c r="AP16" s="32">
        <v>0</v>
      </c>
      <c r="AQ16" s="32">
        <v>0</v>
      </c>
      <c r="AR16" s="32">
        <v>0</v>
      </c>
      <c r="AS16" s="32">
        <v>0</v>
      </c>
      <c r="AT16" s="32">
        <v>0</v>
      </c>
      <c r="AU16" s="32">
        <v>0</v>
      </c>
      <c r="AV16" s="32">
        <v>0</v>
      </c>
    </row>
    <row r="17" spans="1:48" x14ac:dyDescent="0.25">
      <c r="A17" s="1"/>
      <c r="B17" s="33" t="s">
        <v>96</v>
      </c>
      <c r="C17" s="32"/>
      <c r="D17" s="32">
        <v>459.4</v>
      </c>
      <c r="E17" s="32">
        <v>509.75299999999999</v>
      </c>
      <c r="F17" s="32">
        <v>562.02599999999995</v>
      </c>
      <c r="G17" s="32">
        <v>572.07000000000005</v>
      </c>
      <c r="H17" s="32">
        <v>719.43700000000001</v>
      </c>
      <c r="I17" s="32">
        <v>627.12</v>
      </c>
      <c r="J17" s="32">
        <v>661.19500000000005</v>
      </c>
      <c r="K17" s="32">
        <v>797.255</v>
      </c>
      <c r="L17" s="32">
        <v>519.48699999999997</v>
      </c>
      <c r="M17" s="32">
        <v>452.83199999999999</v>
      </c>
      <c r="N17" s="32">
        <v>380.20800000000003</v>
      </c>
      <c r="O17" s="32">
        <v>391.589</v>
      </c>
      <c r="P17" s="32">
        <v>512.89</v>
      </c>
      <c r="Q17" s="32">
        <v>638.61099999999999</v>
      </c>
      <c r="R17" s="32">
        <v>717.18399999999997</v>
      </c>
      <c r="S17" s="32">
        <v>664.82600000000002</v>
      </c>
      <c r="T17" s="32">
        <v>638.55799999999999</v>
      </c>
      <c r="U17" s="32">
        <v>765.81500000000005</v>
      </c>
      <c r="V17" s="32">
        <v>1118.71</v>
      </c>
      <c r="W17" s="32">
        <v>1268.386</v>
      </c>
      <c r="X17" s="32">
        <v>1222.0450000000001</v>
      </c>
      <c r="Y17" s="32">
        <v>1257.279</v>
      </c>
      <c r="Z17" s="32">
        <v>2051.88</v>
      </c>
      <c r="AA17" s="32">
        <v>1938.864</v>
      </c>
      <c r="AB17" s="32">
        <v>1568.0840000000001</v>
      </c>
      <c r="AC17" s="32">
        <v>1379.0820000000001</v>
      </c>
      <c r="AD17" s="32">
        <v>1588.2439999999999</v>
      </c>
      <c r="AE17" s="32">
        <v>1606.883</v>
      </c>
      <c r="AF17" s="32">
        <v>1381.672</v>
      </c>
      <c r="AG17" s="32">
        <v>1227.3219999999999</v>
      </c>
      <c r="AH17" s="32">
        <v>1603.0809999999999</v>
      </c>
      <c r="AI17" s="32">
        <v>1677.4390000000001</v>
      </c>
      <c r="AJ17" s="32">
        <v>2442.4569999999999</v>
      </c>
      <c r="AK17" s="32">
        <v>2254.328</v>
      </c>
      <c r="AL17" s="32">
        <v>1738.624</v>
      </c>
      <c r="AM17" s="32">
        <v>1583.349214100039</v>
      </c>
      <c r="AN17" s="32">
        <v>1638.0061111153727</v>
      </c>
      <c r="AO17" s="32">
        <v>1725.0892052384538</v>
      </c>
      <c r="AP17" s="32">
        <v>1761.6257498492246</v>
      </c>
      <c r="AQ17" s="32">
        <v>1770.8223087453873</v>
      </c>
      <c r="AR17" s="32">
        <v>1774.9341823379518</v>
      </c>
      <c r="AS17" s="32">
        <v>1797.4873237758054</v>
      </c>
      <c r="AT17" s="32">
        <v>1838.5715351131012</v>
      </c>
      <c r="AU17" s="32">
        <v>1885.1004593978789</v>
      </c>
      <c r="AV17" s="32">
        <v>1920.9760744944449</v>
      </c>
    </row>
    <row r="18" spans="1:48" x14ac:dyDescent="0.25">
      <c r="A18" s="1"/>
      <c r="B18" s="48" t="s">
        <v>262</v>
      </c>
      <c r="C18" s="32"/>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43.84</v>
      </c>
      <c r="AF18" s="32">
        <v>23.626999999999999</v>
      </c>
      <c r="AG18" s="32">
        <v>29.57</v>
      </c>
      <c r="AH18" s="32">
        <v>38.326999999999998</v>
      </c>
      <c r="AI18" s="32">
        <v>42.954999999999998</v>
      </c>
      <c r="AJ18" s="32">
        <v>41.902000000000001</v>
      </c>
      <c r="AK18" s="32">
        <v>49.91</v>
      </c>
      <c r="AL18" s="32">
        <v>59.182000000000002</v>
      </c>
      <c r="AM18" s="32">
        <v>55.365804515042242</v>
      </c>
      <c r="AN18" s="32">
        <v>48.378088299464771</v>
      </c>
      <c r="AO18" s="32">
        <v>49.777461561452547</v>
      </c>
      <c r="AP18" s="32">
        <v>51.049500187333173</v>
      </c>
      <c r="AQ18" s="32">
        <v>51.447233749776039</v>
      </c>
      <c r="AR18" s="32">
        <v>51.809860393301314</v>
      </c>
      <c r="AS18" s="32">
        <v>52.576881048600534</v>
      </c>
      <c r="AT18" s="32">
        <v>53.58461483917268</v>
      </c>
      <c r="AU18" s="32">
        <v>54.716359256229232</v>
      </c>
      <c r="AV18" s="32">
        <v>55.77112696410083</v>
      </c>
    </row>
    <row r="19" spans="1:48" x14ac:dyDescent="0.25">
      <c r="A19" s="1"/>
      <c r="B19" s="48" t="s">
        <v>30</v>
      </c>
      <c r="C19" s="32"/>
      <c r="D19" s="32">
        <v>459.29199999999997</v>
      </c>
      <c r="E19" s="32">
        <v>509.57100000000003</v>
      </c>
      <c r="F19" s="32">
        <v>561.75099999999998</v>
      </c>
      <c r="G19" s="32">
        <v>571.77300000000002</v>
      </c>
      <c r="H19" s="32">
        <v>719.19100000000003</v>
      </c>
      <c r="I19" s="32">
        <v>626.93799999999999</v>
      </c>
      <c r="J19" s="32">
        <v>661.08199999999999</v>
      </c>
      <c r="K19" s="32">
        <v>797.12400000000002</v>
      </c>
      <c r="L19" s="32">
        <v>519.38199999999995</v>
      </c>
      <c r="M19" s="32">
        <v>452.78199999999998</v>
      </c>
      <c r="N19" s="32">
        <v>380.19499999999999</v>
      </c>
      <c r="O19" s="32">
        <v>391.589</v>
      </c>
      <c r="P19" s="32">
        <v>512.89</v>
      </c>
      <c r="Q19" s="32">
        <v>638.61099999999999</v>
      </c>
      <c r="R19" s="32">
        <v>717.18399999999997</v>
      </c>
      <c r="S19" s="32">
        <v>664.82600000000002</v>
      </c>
      <c r="T19" s="32">
        <v>638.55799999999999</v>
      </c>
      <c r="U19" s="32">
        <v>765.81500000000005</v>
      </c>
      <c r="V19" s="32">
        <v>1118.71</v>
      </c>
      <c r="W19" s="32">
        <v>1268.386</v>
      </c>
      <c r="X19" s="32">
        <v>1222.0450000000001</v>
      </c>
      <c r="Y19" s="32">
        <v>1257.279</v>
      </c>
      <c r="Z19" s="32">
        <v>2051.88</v>
      </c>
      <c r="AA19" s="32">
        <v>1938.864</v>
      </c>
      <c r="AB19" s="32">
        <v>1568.0840000000001</v>
      </c>
      <c r="AC19" s="32">
        <v>1379.0820000000001</v>
      </c>
      <c r="AD19" s="32">
        <v>1588.2439999999999</v>
      </c>
      <c r="AE19" s="32">
        <v>1563.0429999999999</v>
      </c>
      <c r="AF19" s="32">
        <v>1358.0450000000001</v>
      </c>
      <c r="AG19" s="32">
        <v>1197.752</v>
      </c>
      <c r="AH19" s="32">
        <v>1564.7550000000001</v>
      </c>
      <c r="AI19" s="32">
        <v>1634.4829999999999</v>
      </c>
      <c r="AJ19" s="32">
        <v>2400.5549999999998</v>
      </c>
      <c r="AK19" s="32">
        <v>2204.4180000000001</v>
      </c>
      <c r="AL19" s="32">
        <v>1679.442</v>
      </c>
      <c r="AM19" s="32">
        <v>1527.9838949396467</v>
      </c>
      <c r="AN19" s="32">
        <v>1589.629010279702</v>
      </c>
      <c r="AO19" s="32">
        <v>1675.3132689933457</v>
      </c>
      <c r="AP19" s="32">
        <v>1710.5782926387683</v>
      </c>
      <c r="AQ19" s="32">
        <v>1719.3776139930524</v>
      </c>
      <c r="AR19" s="32">
        <v>1723.1273521930243</v>
      </c>
      <c r="AS19" s="32">
        <v>1744.9139968348061</v>
      </c>
      <c r="AT19" s="32">
        <v>1784.991040971486</v>
      </c>
      <c r="AU19" s="32">
        <v>1830.3888104778739</v>
      </c>
      <c r="AV19" s="32">
        <v>1865.2102328655101</v>
      </c>
    </row>
    <row r="20" spans="1:48" x14ac:dyDescent="0.25">
      <c r="A20" s="1"/>
      <c r="B20" s="33" t="s">
        <v>18</v>
      </c>
      <c r="C20" s="32"/>
      <c r="D20" s="32">
        <v>404.07100000000003</v>
      </c>
      <c r="E20" s="32">
        <v>384.447</v>
      </c>
      <c r="F20" s="32">
        <v>539.18899999999996</v>
      </c>
      <c r="G20" s="32">
        <v>379.99400000000003</v>
      </c>
      <c r="H20" s="32">
        <v>557.577</v>
      </c>
      <c r="I20" s="32">
        <v>590.471</v>
      </c>
      <c r="J20" s="32">
        <v>634.80799999999999</v>
      </c>
      <c r="K20" s="32">
        <v>476.49299999999999</v>
      </c>
      <c r="L20" s="32">
        <v>541.42999999999995</v>
      </c>
      <c r="M20" s="32">
        <v>388.62200000000001</v>
      </c>
      <c r="N20" s="32">
        <v>246.39400000000001</v>
      </c>
      <c r="O20" s="32">
        <v>302.41000000000003</v>
      </c>
      <c r="P20" s="32">
        <v>262.46800000000002</v>
      </c>
      <c r="Q20" s="32">
        <v>716.49900000000002</v>
      </c>
      <c r="R20" s="32">
        <v>394.31599999999997</v>
      </c>
      <c r="S20" s="32">
        <v>610.56799999999998</v>
      </c>
      <c r="T20" s="32">
        <v>544.38800000000003</v>
      </c>
      <c r="U20" s="32">
        <v>782.28700000000003</v>
      </c>
      <c r="V20" s="32">
        <v>449.291</v>
      </c>
      <c r="W20" s="32">
        <v>353.37</v>
      </c>
      <c r="X20" s="32">
        <v>513.31299999999999</v>
      </c>
      <c r="Y20" s="32">
        <v>561.77200000000005</v>
      </c>
      <c r="Z20" s="32">
        <v>602.95000000000005</v>
      </c>
      <c r="AA20" s="32">
        <v>413.053</v>
      </c>
      <c r="AB20" s="32">
        <v>414.19799999999998</v>
      </c>
      <c r="AC20" s="32">
        <v>210.273</v>
      </c>
      <c r="AD20" s="32">
        <v>253.477</v>
      </c>
      <c r="AE20" s="32">
        <v>365.13099999999997</v>
      </c>
      <c r="AF20" s="32">
        <v>388.94299999999998</v>
      </c>
      <c r="AG20" s="32">
        <v>435.29199999999997</v>
      </c>
      <c r="AH20" s="32">
        <v>540.346</v>
      </c>
      <c r="AI20" s="32">
        <v>598.78</v>
      </c>
      <c r="AJ20" s="32">
        <v>533.721</v>
      </c>
      <c r="AK20" s="32">
        <v>696.02</v>
      </c>
      <c r="AL20" s="32">
        <v>510.26900000000001</v>
      </c>
      <c r="AM20" s="32">
        <v>558.29708403555401</v>
      </c>
      <c r="AN20" s="32">
        <v>513.01850783087934</v>
      </c>
      <c r="AO20" s="32">
        <v>525.72346283804916</v>
      </c>
      <c r="AP20" s="32">
        <v>536.96067453837156</v>
      </c>
      <c r="AQ20" s="32">
        <v>545.4169979389178</v>
      </c>
      <c r="AR20" s="32">
        <v>554.11573815686143</v>
      </c>
      <c r="AS20" s="32">
        <v>564.66842572237965</v>
      </c>
      <c r="AT20" s="32">
        <v>576.60429205823004</v>
      </c>
      <c r="AU20" s="32">
        <v>589.93173744269768</v>
      </c>
      <c r="AV20" s="32">
        <v>602.69080431566101</v>
      </c>
    </row>
    <row r="21" spans="1:48" x14ac:dyDescent="0.25">
      <c r="A21" s="1"/>
      <c r="B21" s="33" t="s">
        <v>79</v>
      </c>
      <c r="C21" s="32"/>
      <c r="D21" s="32">
        <v>18.276</v>
      </c>
      <c r="E21" s="32">
        <v>22.582999999999998</v>
      </c>
      <c r="F21" s="32">
        <v>24.582000000000001</v>
      </c>
      <c r="G21" s="32">
        <v>19.756</v>
      </c>
      <c r="H21" s="32">
        <v>26.419</v>
      </c>
      <c r="I21" s="32">
        <v>28.076000000000001</v>
      </c>
      <c r="J21" s="32">
        <v>25.425999999999998</v>
      </c>
      <c r="K21" s="32">
        <v>26.062999999999999</v>
      </c>
      <c r="L21" s="32">
        <v>29.613</v>
      </c>
      <c r="M21" s="32">
        <v>32.642000000000003</v>
      </c>
      <c r="N21" s="32">
        <v>28.815000000000001</v>
      </c>
      <c r="O21" s="32">
        <v>28.741</v>
      </c>
      <c r="P21" s="32">
        <v>28.952999999999999</v>
      </c>
      <c r="Q21" s="32">
        <v>39.350999999999999</v>
      </c>
      <c r="R21" s="32">
        <v>28.416</v>
      </c>
      <c r="S21" s="32">
        <v>44.545999999999999</v>
      </c>
      <c r="T21" s="32">
        <v>46.892000000000003</v>
      </c>
      <c r="U21" s="32">
        <v>42.713999999999999</v>
      </c>
      <c r="V21" s="32">
        <v>19.001999999999999</v>
      </c>
      <c r="W21" s="32">
        <v>13.788</v>
      </c>
      <c r="X21" s="32">
        <v>21.75</v>
      </c>
      <c r="Y21" s="32">
        <v>29.699000000000002</v>
      </c>
      <c r="Z21" s="32">
        <v>48.973999999999997</v>
      </c>
      <c r="AA21" s="32">
        <v>32.874000000000002</v>
      </c>
      <c r="AB21" s="32">
        <v>38.49</v>
      </c>
      <c r="AC21" s="32">
        <v>34.417999999999999</v>
      </c>
      <c r="AD21" s="32">
        <v>22.693999999999999</v>
      </c>
      <c r="AE21" s="32">
        <v>29.885000000000002</v>
      </c>
      <c r="AF21" s="32">
        <v>24.498999999999999</v>
      </c>
      <c r="AG21" s="32">
        <v>0</v>
      </c>
      <c r="AH21" s="32">
        <v>0</v>
      </c>
      <c r="AI21" s="32">
        <v>0</v>
      </c>
      <c r="AJ21" s="32">
        <v>0</v>
      </c>
      <c r="AK21" s="32">
        <v>0</v>
      </c>
      <c r="AL21" s="32">
        <v>26.427</v>
      </c>
      <c r="AM21" s="32">
        <v>8.8089999999999993</v>
      </c>
      <c r="AN21" s="32">
        <v>8.8089999999999993</v>
      </c>
      <c r="AO21" s="32">
        <v>8.8089999999999993</v>
      </c>
      <c r="AP21" s="32">
        <v>8.8089999999999993</v>
      </c>
      <c r="AQ21" s="32">
        <v>8.8089999999999993</v>
      </c>
      <c r="AR21" s="32">
        <v>8.8089999999999993</v>
      </c>
      <c r="AS21" s="32">
        <v>8.8089999999999993</v>
      </c>
      <c r="AT21" s="32">
        <v>8.8089999999999993</v>
      </c>
      <c r="AU21" s="32">
        <v>8.8089999999999993</v>
      </c>
      <c r="AV21" s="32">
        <v>8.8089999999999993</v>
      </c>
    </row>
    <row r="22" spans="1:48" x14ac:dyDescent="0.25">
      <c r="A22" s="1"/>
      <c r="B22" s="48" t="s">
        <v>240</v>
      </c>
      <c r="C22" s="32"/>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2.1520000000000001</v>
      </c>
      <c r="W22" s="32">
        <v>1.964</v>
      </c>
      <c r="X22" s="32">
        <v>1.8819999999999999</v>
      </c>
      <c r="Y22" s="32">
        <v>1.3049999999999999</v>
      </c>
      <c r="Z22" s="32">
        <v>0.14000000000000001</v>
      </c>
      <c r="AA22" s="32">
        <v>0.19700000000000001</v>
      </c>
      <c r="AB22" s="32">
        <v>0.20399999999999999</v>
      </c>
      <c r="AC22" s="32">
        <v>0.29299999999999998</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row>
    <row r="23" spans="1:48" x14ac:dyDescent="0.25">
      <c r="A23" s="1"/>
      <c r="B23" s="48" t="s">
        <v>273</v>
      </c>
      <c r="C23" s="32"/>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6.1120000000000001</v>
      </c>
      <c r="X23" s="32">
        <v>6.6239999999999997</v>
      </c>
      <c r="Y23" s="32">
        <v>10.016999999999999</v>
      </c>
      <c r="Z23" s="32">
        <v>23.867999999999999</v>
      </c>
      <c r="AA23" s="32">
        <v>21.445</v>
      </c>
      <c r="AB23" s="32">
        <v>24.64</v>
      </c>
      <c r="AC23" s="32">
        <v>20.155000000000001</v>
      </c>
      <c r="AD23" s="32">
        <v>22.693999999999999</v>
      </c>
      <c r="AE23" s="32">
        <v>29.885000000000002</v>
      </c>
      <c r="AF23" s="32">
        <v>24.498999999999999</v>
      </c>
      <c r="AG23" s="32">
        <v>0</v>
      </c>
      <c r="AH23" s="32">
        <v>0</v>
      </c>
      <c r="AI23" s="32">
        <v>0</v>
      </c>
      <c r="AJ23" s="32">
        <v>0</v>
      </c>
      <c r="AK23" s="32">
        <v>0</v>
      </c>
      <c r="AL23" s="32">
        <v>26.427</v>
      </c>
      <c r="AM23" s="32">
        <v>8.8089999999999993</v>
      </c>
      <c r="AN23" s="32">
        <v>8.8089999999999993</v>
      </c>
      <c r="AO23" s="32">
        <v>8.8089999999999993</v>
      </c>
      <c r="AP23" s="32">
        <v>8.8089999999999993</v>
      </c>
      <c r="AQ23" s="32">
        <v>8.8089999999999993</v>
      </c>
      <c r="AR23" s="32">
        <v>8.8089999999999993</v>
      </c>
      <c r="AS23" s="32">
        <v>8.8089999999999993</v>
      </c>
      <c r="AT23" s="32">
        <v>8.8089999999999993</v>
      </c>
      <c r="AU23" s="32">
        <v>8.8089999999999993</v>
      </c>
      <c r="AV23" s="32">
        <v>8.8089999999999993</v>
      </c>
    </row>
    <row r="24" spans="1:48" x14ac:dyDescent="0.25">
      <c r="A24" s="1"/>
      <c r="B24" s="48" t="s">
        <v>267</v>
      </c>
      <c r="C24" s="32"/>
      <c r="D24" s="32">
        <v>8.6240000000000006</v>
      </c>
      <c r="E24" s="32">
        <v>11.34</v>
      </c>
      <c r="F24" s="32">
        <v>9.1170000000000009</v>
      </c>
      <c r="G24" s="32">
        <v>5.4509999999999996</v>
      </c>
      <c r="H24" s="32">
        <v>9.8889999999999993</v>
      </c>
      <c r="I24" s="32">
        <v>10.92</v>
      </c>
      <c r="J24" s="32">
        <v>4.9400000000000004</v>
      </c>
      <c r="K24" s="32">
        <v>7.8540000000000001</v>
      </c>
      <c r="L24" s="32">
        <v>11.592000000000001</v>
      </c>
      <c r="M24" s="32">
        <v>14.128</v>
      </c>
      <c r="N24" s="32">
        <v>3.9</v>
      </c>
      <c r="O24" s="32">
        <v>10.465</v>
      </c>
      <c r="P24" s="32">
        <v>14.784000000000001</v>
      </c>
      <c r="Q24" s="32">
        <v>17.664000000000001</v>
      </c>
      <c r="R24" s="32">
        <v>4.3840000000000003</v>
      </c>
      <c r="S24" s="32">
        <v>17.802</v>
      </c>
      <c r="T24" s="32">
        <v>15.605999999999998</v>
      </c>
      <c r="U24" s="32">
        <v>6.7050000000000001</v>
      </c>
      <c r="V24" s="32">
        <v>14.228999999999999</v>
      </c>
      <c r="W24" s="32">
        <v>3.5840000000000001</v>
      </c>
      <c r="X24" s="32">
        <v>10.472</v>
      </c>
      <c r="Y24" s="32">
        <v>14.72</v>
      </c>
      <c r="Z24" s="32">
        <v>18.239999999999998</v>
      </c>
      <c r="AA24" s="32">
        <v>7.2</v>
      </c>
      <c r="AB24" s="32">
        <v>9.4860000000000007</v>
      </c>
      <c r="AC24" s="32">
        <v>8.968</v>
      </c>
      <c r="AD24" s="32">
        <v>0</v>
      </c>
      <c r="AE24" s="32">
        <v>0</v>
      </c>
      <c r="AF24" s="32">
        <v>0</v>
      </c>
      <c r="AG24" s="32">
        <v>0</v>
      </c>
      <c r="AH24" s="32">
        <v>0</v>
      </c>
      <c r="AI24" s="32">
        <v>0</v>
      </c>
      <c r="AJ24" s="32">
        <v>0</v>
      </c>
      <c r="AK24" s="32">
        <v>0</v>
      </c>
      <c r="AL24" s="32">
        <v>0</v>
      </c>
      <c r="AM24" s="32">
        <v>0</v>
      </c>
      <c r="AN24" s="32">
        <v>0</v>
      </c>
      <c r="AO24" s="32">
        <v>0</v>
      </c>
      <c r="AP24" s="32">
        <v>0</v>
      </c>
      <c r="AQ24" s="32">
        <v>0</v>
      </c>
      <c r="AR24" s="32">
        <v>0</v>
      </c>
      <c r="AS24" s="32">
        <v>0</v>
      </c>
      <c r="AT24" s="32">
        <v>0</v>
      </c>
      <c r="AU24" s="32">
        <v>0</v>
      </c>
      <c r="AV24" s="32">
        <v>0</v>
      </c>
    </row>
    <row r="25" spans="1:48" x14ac:dyDescent="0.25">
      <c r="A25" s="1"/>
      <c r="B25" s="48" t="s">
        <v>33</v>
      </c>
      <c r="C25" s="32"/>
      <c r="D25" s="32">
        <v>0</v>
      </c>
      <c r="E25" s="32">
        <v>0</v>
      </c>
      <c r="F25" s="32">
        <v>4.2</v>
      </c>
      <c r="G25" s="32">
        <v>2.9990000000000001</v>
      </c>
      <c r="H25" s="32">
        <v>2.5379999999999998</v>
      </c>
      <c r="I25" s="32">
        <v>1.9199999999999997</v>
      </c>
      <c r="J25" s="32">
        <v>1.716</v>
      </c>
      <c r="K25" s="32">
        <v>2.0249999999999999</v>
      </c>
      <c r="L25" s="32">
        <v>2.0739999999999998</v>
      </c>
      <c r="M25" s="32">
        <v>2.0699999999999998</v>
      </c>
      <c r="N25" s="32">
        <v>1.7010000000000001</v>
      </c>
      <c r="O25" s="32">
        <v>2.4990000000000001</v>
      </c>
      <c r="P25" s="32">
        <v>2.6389999999999998</v>
      </c>
      <c r="Q25" s="32">
        <v>2.2770000000000001</v>
      </c>
      <c r="R25" s="32">
        <v>1.75</v>
      </c>
      <c r="S25" s="32">
        <v>1.44</v>
      </c>
      <c r="T25" s="32">
        <v>3.4409999999999994</v>
      </c>
      <c r="U25" s="32">
        <v>4.3890000000000002</v>
      </c>
      <c r="V25" s="32">
        <v>2.621</v>
      </c>
      <c r="W25" s="32">
        <v>2.1280000000000001</v>
      </c>
      <c r="X25" s="32">
        <v>2.7719999999999998</v>
      </c>
      <c r="Y25" s="32">
        <v>3.657</v>
      </c>
      <c r="Z25" s="32">
        <v>6.726</v>
      </c>
      <c r="AA25" s="32">
        <v>4.032</v>
      </c>
      <c r="AB25" s="32">
        <v>4.16</v>
      </c>
      <c r="AC25" s="32">
        <v>5.0019999999999998</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row>
    <row r="26" spans="1:48" x14ac:dyDescent="0.25">
      <c r="A26" s="1"/>
      <c r="B26" s="33" t="s">
        <v>97</v>
      </c>
      <c r="C26" s="32"/>
      <c r="D26" s="32">
        <v>14.189</v>
      </c>
      <c r="E26" s="32">
        <v>17.481000000000002</v>
      </c>
      <c r="F26" s="32">
        <v>10.087999999999999</v>
      </c>
      <c r="G26" s="32">
        <v>11.18</v>
      </c>
      <c r="H26" s="32">
        <v>9.593</v>
      </c>
      <c r="I26" s="32">
        <v>13.847</v>
      </c>
      <c r="J26" s="32">
        <v>9.5340000000000007</v>
      </c>
      <c r="K26" s="32">
        <v>15.257999999999999</v>
      </c>
      <c r="L26" s="32">
        <v>9.2159999999999993</v>
      </c>
      <c r="M26" s="32">
        <v>11.016999999999999</v>
      </c>
      <c r="N26" s="32">
        <v>11.138999999999999</v>
      </c>
      <c r="O26" s="32">
        <v>9.9120000000000008</v>
      </c>
      <c r="P26" s="32">
        <v>9.7919999999999998</v>
      </c>
      <c r="Q26" s="32">
        <v>12.555</v>
      </c>
      <c r="R26" s="32">
        <v>11.492000000000001</v>
      </c>
      <c r="S26" s="32">
        <v>14.238</v>
      </c>
      <c r="T26" s="32">
        <v>13.465</v>
      </c>
      <c r="U26" s="32">
        <v>5.3380000000000001</v>
      </c>
      <c r="V26" s="32">
        <v>9.298</v>
      </c>
      <c r="W26" s="32">
        <v>6.258</v>
      </c>
      <c r="X26" s="32">
        <v>7.9359999999999999</v>
      </c>
      <c r="Y26" s="32">
        <v>8.1980000000000004</v>
      </c>
      <c r="Z26" s="32">
        <v>7.6470000000000002</v>
      </c>
      <c r="AA26" s="32">
        <v>8.0510000000000002</v>
      </c>
      <c r="AB26" s="32">
        <v>8.4659999999999993</v>
      </c>
      <c r="AC26" s="32">
        <v>8.0619999999999994</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row>
    <row r="27" spans="1:48" x14ac:dyDescent="0.25">
      <c r="A27" s="1"/>
      <c r="B27" s="48" t="s">
        <v>274</v>
      </c>
      <c r="C27" s="32"/>
      <c r="D27" s="32">
        <v>0</v>
      </c>
      <c r="E27" s="32">
        <v>0</v>
      </c>
      <c r="F27" s="32">
        <v>1.8120000000000001</v>
      </c>
      <c r="G27" s="32">
        <v>1.9279999999999999</v>
      </c>
      <c r="H27" s="32">
        <v>1.6519999999999999</v>
      </c>
      <c r="I27" s="32">
        <v>1.7999999999999998</v>
      </c>
      <c r="J27" s="32">
        <v>1.48</v>
      </c>
      <c r="K27" s="32">
        <v>1.6459999999999999</v>
      </c>
      <c r="L27" s="32">
        <v>1.083</v>
      </c>
      <c r="M27" s="32">
        <v>1.4450000000000001</v>
      </c>
      <c r="N27" s="32">
        <v>1.585</v>
      </c>
      <c r="O27" s="32">
        <v>1.619</v>
      </c>
      <c r="P27" s="32">
        <v>2.04</v>
      </c>
      <c r="Q27" s="32">
        <v>2.0670000000000002</v>
      </c>
      <c r="R27" s="32">
        <v>2.2160000000000002</v>
      </c>
      <c r="S27" s="32">
        <v>2.3490000000000002</v>
      </c>
      <c r="T27" s="32">
        <v>2.4860000000000002</v>
      </c>
      <c r="U27" s="32">
        <v>0.115</v>
      </c>
      <c r="V27" s="32">
        <v>1.288</v>
      </c>
      <c r="W27" s="32">
        <v>0.85499999999999998</v>
      </c>
      <c r="X27" s="32">
        <v>1.157</v>
      </c>
      <c r="Y27" s="32">
        <v>0.69199999999999995</v>
      </c>
      <c r="Z27" s="32">
        <v>0.66</v>
      </c>
      <c r="AA27" s="32">
        <v>0.78800000000000003</v>
      </c>
      <c r="AB27" s="32">
        <v>0.84299999999999997</v>
      </c>
      <c r="AC27" s="32">
        <v>1.474</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row>
    <row r="28" spans="1:48" x14ac:dyDescent="0.25">
      <c r="A28" s="1"/>
      <c r="B28" s="48" t="s">
        <v>36</v>
      </c>
      <c r="C28" s="32"/>
      <c r="D28" s="32">
        <v>1.637</v>
      </c>
      <c r="E28" s="32">
        <v>3.351</v>
      </c>
      <c r="F28" s="32">
        <v>2.0699999999999998</v>
      </c>
      <c r="G28" s="32">
        <v>2.71</v>
      </c>
      <c r="H28" s="32">
        <v>2.6190000000000002</v>
      </c>
      <c r="I28" s="32">
        <v>4.4379999999999997</v>
      </c>
      <c r="J28" s="32">
        <v>5.0350000000000001</v>
      </c>
      <c r="K28" s="32">
        <v>3.2250000000000001</v>
      </c>
      <c r="L28" s="32">
        <v>2.202</v>
      </c>
      <c r="M28" s="32">
        <v>2.1030000000000002</v>
      </c>
      <c r="N28" s="32">
        <v>2.1850000000000001</v>
      </c>
      <c r="O28" s="32">
        <v>1.1919999999999999</v>
      </c>
      <c r="P28" s="32">
        <v>2.1469999999999998</v>
      </c>
      <c r="Q28" s="32">
        <v>1.115</v>
      </c>
      <c r="R28" s="32">
        <v>1.355</v>
      </c>
      <c r="S28" s="32">
        <v>1.024</v>
      </c>
      <c r="T28" s="32">
        <v>1.3660000000000001</v>
      </c>
      <c r="U28" s="32">
        <v>0</v>
      </c>
      <c r="V28" s="32">
        <v>1.835</v>
      </c>
      <c r="W28" s="32">
        <v>1.659</v>
      </c>
      <c r="X28" s="32">
        <v>1.9870000000000001</v>
      </c>
      <c r="Y28" s="32">
        <v>1.331</v>
      </c>
      <c r="Z28" s="32">
        <v>1.5209999999999999</v>
      </c>
      <c r="AA28" s="32">
        <v>1.663</v>
      </c>
      <c r="AB28" s="32">
        <v>1.254</v>
      </c>
      <c r="AC28" s="32">
        <v>1.143</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row>
    <row r="29" spans="1:48" x14ac:dyDescent="0.25">
      <c r="A29" s="1"/>
      <c r="B29" s="48" t="s">
        <v>241</v>
      </c>
      <c r="C29" s="1"/>
      <c r="D29" s="1">
        <v>0.245</v>
      </c>
      <c r="E29" s="1">
        <v>2.91</v>
      </c>
      <c r="F29" s="1">
        <v>1.571</v>
      </c>
      <c r="G29" s="1">
        <v>0.99</v>
      </c>
      <c r="H29" s="1">
        <v>1.44</v>
      </c>
      <c r="I29" s="1">
        <v>1.82</v>
      </c>
      <c r="J29" s="1">
        <v>1.08</v>
      </c>
      <c r="K29" s="1">
        <v>2.3490000000000002</v>
      </c>
      <c r="L29" s="1">
        <v>0.56499999999999995</v>
      </c>
      <c r="M29" s="1">
        <v>2.2410000000000001</v>
      </c>
      <c r="N29" s="1">
        <v>0.83799999999999997</v>
      </c>
      <c r="O29" s="1">
        <v>1.43</v>
      </c>
      <c r="P29" s="1">
        <v>0.97</v>
      </c>
      <c r="Q29" s="1">
        <v>3.2680000000000002</v>
      </c>
      <c r="R29" s="1">
        <v>2.2400000000000002</v>
      </c>
      <c r="S29" s="1">
        <v>2.86</v>
      </c>
      <c r="T29" s="1">
        <v>2.738</v>
      </c>
      <c r="U29" s="1">
        <v>2.2429999999999999</v>
      </c>
      <c r="V29" s="1">
        <v>1.87</v>
      </c>
      <c r="W29" s="1">
        <v>2.4420000000000002</v>
      </c>
      <c r="X29" s="1">
        <v>2.0779999999999998</v>
      </c>
      <c r="Y29" s="1">
        <v>4.47</v>
      </c>
      <c r="Z29" s="1">
        <v>2.9740000000000002</v>
      </c>
      <c r="AA29" s="1">
        <v>3.7810000000000001</v>
      </c>
      <c r="AB29" s="1">
        <v>5.32</v>
      </c>
      <c r="AC29" s="1">
        <v>3.476</v>
      </c>
      <c r="AD29" s="1">
        <v>0</v>
      </c>
      <c r="AE29" s="1">
        <v>0</v>
      </c>
      <c r="AF29" s="1">
        <v>0</v>
      </c>
      <c r="AG29" s="1">
        <v>0</v>
      </c>
      <c r="AH29" s="1">
        <v>0</v>
      </c>
      <c r="AI29" s="1">
        <v>0</v>
      </c>
      <c r="AJ29" s="1">
        <v>0</v>
      </c>
      <c r="AK29" s="1">
        <v>0</v>
      </c>
      <c r="AL29" s="1">
        <v>0</v>
      </c>
      <c r="AM29" s="1">
        <v>0</v>
      </c>
      <c r="AN29" s="1">
        <v>0</v>
      </c>
      <c r="AO29" s="1">
        <v>0</v>
      </c>
      <c r="AP29" s="1">
        <v>0</v>
      </c>
      <c r="AQ29" s="1">
        <v>0</v>
      </c>
      <c r="AR29" s="1">
        <v>0</v>
      </c>
      <c r="AS29" s="1">
        <v>0</v>
      </c>
      <c r="AT29" s="1">
        <v>0</v>
      </c>
      <c r="AU29" s="1">
        <v>0</v>
      </c>
      <c r="AV29" s="1">
        <v>0</v>
      </c>
    </row>
    <row r="30" spans="1:48" x14ac:dyDescent="0.25">
      <c r="A30" s="1"/>
      <c r="B30" s="48" t="s">
        <v>98</v>
      </c>
      <c r="C30" s="32"/>
      <c r="D30" s="32">
        <v>9.6430000000000007</v>
      </c>
      <c r="E30" s="32">
        <v>9.1110000000000007</v>
      </c>
      <c r="F30" s="32">
        <v>3.2829999999999995</v>
      </c>
      <c r="G30" s="32">
        <v>3.3609999999999998</v>
      </c>
      <c r="H30" s="32">
        <v>2.3099999999999987</v>
      </c>
      <c r="I30" s="32">
        <v>3.5919999999999987</v>
      </c>
      <c r="J30" s="32">
        <v>0.60299999999999976</v>
      </c>
      <c r="K30" s="32">
        <v>4.718</v>
      </c>
      <c r="L30" s="32">
        <v>4.0329999999999995</v>
      </c>
      <c r="M30" s="32">
        <v>3.9699999999999989</v>
      </c>
      <c r="N30" s="32">
        <v>5.5379999999999994</v>
      </c>
      <c r="O30" s="32">
        <v>4.6150000000000011</v>
      </c>
      <c r="P30" s="32">
        <v>3.9729999999999999</v>
      </c>
      <c r="Q30" s="32">
        <v>5.7759999999999998</v>
      </c>
      <c r="R30" s="32">
        <v>5.0620000000000003</v>
      </c>
      <c r="S30" s="32">
        <v>8.004999999999999</v>
      </c>
      <c r="T30" s="32">
        <v>6.875</v>
      </c>
      <c r="U30" s="32">
        <v>2.98</v>
      </c>
      <c r="V30" s="32">
        <v>4.3049999999999997</v>
      </c>
      <c r="W30" s="32">
        <v>1.3019999999999996</v>
      </c>
      <c r="X30" s="32">
        <v>2.7140000000000004</v>
      </c>
      <c r="Y30" s="32">
        <v>1.705000000000001</v>
      </c>
      <c r="Z30" s="32">
        <v>2.492</v>
      </c>
      <c r="AA30" s="32">
        <v>1.819</v>
      </c>
      <c r="AB30" s="32">
        <v>1.0489999999999995</v>
      </c>
      <c r="AC30" s="32">
        <v>1.9689999999999994</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row>
    <row r="31" spans="1:48" x14ac:dyDescent="0.25">
      <c r="A31" s="1"/>
      <c r="B31" s="33" t="s">
        <v>99</v>
      </c>
      <c r="C31" s="32"/>
      <c r="D31" s="32">
        <v>27.833999999999982</v>
      </c>
      <c r="E31" s="32">
        <v>30.801999999999929</v>
      </c>
      <c r="F31" s="32">
        <v>28.239000000000104</v>
      </c>
      <c r="G31" s="32">
        <v>29.129999999999804</v>
      </c>
      <c r="H31" s="32">
        <v>30.902000000000331</v>
      </c>
      <c r="I31" s="32">
        <v>28.470999999999663</v>
      </c>
      <c r="J31" s="32">
        <v>29.681999999999938</v>
      </c>
      <c r="K31" s="32">
        <v>37.23200000000017</v>
      </c>
      <c r="L31" s="32">
        <v>40.210999999999963</v>
      </c>
      <c r="M31" s="32">
        <v>39.896000000000114</v>
      </c>
      <c r="N31" s="32">
        <v>48.608999999999938</v>
      </c>
      <c r="O31" s="32">
        <v>56.938000000000009</v>
      </c>
      <c r="P31" s="32">
        <v>58.474999999999966</v>
      </c>
      <c r="Q31" s="32">
        <v>55.494000000000206</v>
      </c>
      <c r="R31" s="32">
        <v>60.185999999999652</v>
      </c>
      <c r="S31" s="32">
        <v>62.413999999999646</v>
      </c>
      <c r="T31" s="32">
        <v>62.223000000000269</v>
      </c>
      <c r="U31" s="32">
        <v>61.983999999999604</v>
      </c>
      <c r="V31" s="32">
        <v>86.672999999999902</v>
      </c>
      <c r="W31" s="32">
        <v>74.412000000000205</v>
      </c>
      <c r="X31" s="32">
        <v>74.574999999999619</v>
      </c>
      <c r="Y31" s="32">
        <v>74.872000000000128</v>
      </c>
      <c r="Z31" s="32">
        <v>73.590999999999312</v>
      </c>
      <c r="AA31" s="32">
        <v>75.75900000000054</v>
      </c>
      <c r="AB31" s="32">
        <v>74.240000000000023</v>
      </c>
      <c r="AC31" s="32">
        <v>76.061000000000078</v>
      </c>
      <c r="AD31" s="32">
        <v>97.050000000000225</v>
      </c>
      <c r="AE31" s="32">
        <v>110.49900000000012</v>
      </c>
      <c r="AF31" s="32">
        <v>115.1660000000002</v>
      </c>
      <c r="AG31" s="32">
        <v>137.30300000000028</v>
      </c>
      <c r="AH31" s="32">
        <v>149.36099999999965</v>
      </c>
      <c r="AI31" s="32">
        <v>239.23700000000008</v>
      </c>
      <c r="AJ31" s="32">
        <v>187.01500000000033</v>
      </c>
      <c r="AK31" s="32">
        <v>188.47700000000032</v>
      </c>
      <c r="AL31" s="32">
        <v>161.24399999999937</v>
      </c>
      <c r="AM31" s="32">
        <v>100.30927653387545</v>
      </c>
      <c r="AN31" s="32">
        <v>98.317883436491371</v>
      </c>
      <c r="AO31" s="32">
        <v>104.8287177355418</v>
      </c>
      <c r="AP31" s="32">
        <v>107.82452132598175</v>
      </c>
      <c r="AQ31" s="32">
        <v>108.9594431856693</v>
      </c>
      <c r="AR31" s="32">
        <v>109.07566885525441</v>
      </c>
      <c r="AS31" s="32">
        <v>109.54699561536249</v>
      </c>
      <c r="AT31" s="32">
        <v>110.52921246805219</v>
      </c>
      <c r="AU31" s="32">
        <v>111.86235833904804</v>
      </c>
      <c r="AV31" s="32">
        <v>112.7823649345524</v>
      </c>
    </row>
    <row r="32" spans="1:48" x14ac:dyDescent="0.25">
      <c r="A32" s="1"/>
      <c r="B32" s="33"/>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47" t="s">
        <v>100</v>
      </c>
      <c r="C33" s="32"/>
      <c r="D33" s="32">
        <v>2709.08</v>
      </c>
      <c r="E33" s="32">
        <v>2691.0320000000002</v>
      </c>
      <c r="F33" s="32">
        <v>2710.0189999999998</v>
      </c>
      <c r="G33" s="32">
        <v>2897.3820000000001</v>
      </c>
      <c r="H33" s="32">
        <v>3104.375</v>
      </c>
      <c r="I33" s="32">
        <v>2993.3589999999999</v>
      </c>
      <c r="J33" s="32">
        <v>3305.9560000000001</v>
      </c>
      <c r="K33" s="32">
        <v>3345.5520000000001</v>
      </c>
      <c r="L33" s="32">
        <v>3283.7570000000001</v>
      </c>
      <c r="M33" s="32">
        <v>3397.4929999999999</v>
      </c>
      <c r="N33" s="32">
        <v>3255.09</v>
      </c>
      <c r="O33" s="32">
        <v>3517.2660000000001</v>
      </c>
      <c r="P33" s="32">
        <v>2958.6419999999998</v>
      </c>
      <c r="Q33" s="32">
        <v>3224.5070000000001</v>
      </c>
      <c r="R33" s="32">
        <v>4165.0910000000003</v>
      </c>
      <c r="S33" s="32">
        <v>4199.951</v>
      </c>
      <c r="T33" s="32">
        <v>3598.6149999999998</v>
      </c>
      <c r="U33" s="32">
        <v>4121.4520000000002</v>
      </c>
      <c r="V33" s="32">
        <v>4497.0389999999998</v>
      </c>
      <c r="W33" s="32">
        <v>3971.1010000000001</v>
      </c>
      <c r="X33" s="32">
        <v>4422.6319999999996</v>
      </c>
      <c r="Y33" s="32">
        <v>4365.5600000000004</v>
      </c>
      <c r="Z33" s="32">
        <v>4579.8230000000003</v>
      </c>
      <c r="AA33" s="32">
        <v>5240.7960000000003</v>
      </c>
      <c r="AB33" s="32">
        <v>5759.3559999999998</v>
      </c>
      <c r="AC33" s="32">
        <v>5227.1629999999996</v>
      </c>
      <c r="AD33" s="32">
        <v>4723.0320000000002</v>
      </c>
      <c r="AE33" s="32">
        <v>5372.2470000000003</v>
      </c>
      <c r="AF33" s="32">
        <v>5559.2330000000002</v>
      </c>
      <c r="AG33" s="32">
        <v>5064.6670000000004</v>
      </c>
      <c r="AH33" s="32">
        <v>4184.607</v>
      </c>
      <c r="AI33" s="32">
        <v>5813.643</v>
      </c>
      <c r="AJ33" s="32">
        <v>8570.7039999999997</v>
      </c>
      <c r="AK33" s="32">
        <v>7617.5649999999996</v>
      </c>
      <c r="AL33" s="32">
        <v>7898.3429999999998</v>
      </c>
      <c r="AM33" s="32">
        <v>8328.2606880016956</v>
      </c>
      <c r="AN33" s="32">
        <v>8179.8968220841753</v>
      </c>
      <c r="AO33" s="32">
        <v>8085.2837682949757</v>
      </c>
      <c r="AP33" s="32">
        <v>8151.0694921122686</v>
      </c>
      <c r="AQ33" s="32">
        <v>8196.6070305376397</v>
      </c>
      <c r="AR33" s="32">
        <v>8265.8395036268175</v>
      </c>
      <c r="AS33" s="32">
        <v>8345.6284652325066</v>
      </c>
      <c r="AT33" s="32">
        <v>8446.1301987494517</v>
      </c>
      <c r="AU33" s="32">
        <v>8550.1331816006568</v>
      </c>
      <c r="AV33" s="32">
        <v>8650.9999231657002</v>
      </c>
    </row>
    <row r="34" spans="1:48" x14ac:dyDescent="0.25">
      <c r="A34" s="1"/>
      <c r="B34" s="33" t="s">
        <v>101</v>
      </c>
      <c r="C34" s="32"/>
      <c r="D34" s="32">
        <v>689.57799999999997</v>
      </c>
      <c r="E34" s="32">
        <v>680.88300000000004</v>
      </c>
      <c r="F34" s="32">
        <v>514.99699999999996</v>
      </c>
      <c r="G34" s="32">
        <v>515.80899999999997</v>
      </c>
      <c r="H34" s="32">
        <v>519.71299999999997</v>
      </c>
      <c r="I34" s="32">
        <v>470.11700000000002</v>
      </c>
      <c r="J34" s="32">
        <v>418.67099999999999</v>
      </c>
      <c r="K34" s="32">
        <v>536.47699999999998</v>
      </c>
      <c r="L34" s="32">
        <v>433.73899999999998</v>
      </c>
      <c r="M34" s="32">
        <v>472.87200000000001</v>
      </c>
      <c r="N34" s="32">
        <v>594.22699999999998</v>
      </c>
      <c r="O34" s="32">
        <v>579.13900000000001</v>
      </c>
      <c r="P34" s="32">
        <v>530.5</v>
      </c>
      <c r="Q34" s="32">
        <v>522.46199999999999</v>
      </c>
      <c r="R34" s="32">
        <v>665.59900000000005</v>
      </c>
      <c r="S34" s="32">
        <v>758.66300000000001</v>
      </c>
      <c r="T34" s="32">
        <v>613.43499999999995</v>
      </c>
      <c r="U34" s="32">
        <v>611.92999999999995</v>
      </c>
      <c r="V34" s="32">
        <v>590.98699999999997</v>
      </c>
      <c r="W34" s="32">
        <v>517.37699999999995</v>
      </c>
      <c r="X34" s="32">
        <v>701.85199999999998</v>
      </c>
      <c r="Y34" s="32">
        <v>715.34799999999996</v>
      </c>
      <c r="Z34" s="32">
        <v>722.66300000000001</v>
      </c>
      <c r="AA34" s="32">
        <v>654.34500000000003</v>
      </c>
      <c r="AB34" s="32">
        <v>861.34799999999996</v>
      </c>
      <c r="AC34" s="32">
        <v>769.16300000000001</v>
      </c>
      <c r="AD34" s="32">
        <v>553.36099999999999</v>
      </c>
      <c r="AE34" s="32">
        <v>597.04600000000005</v>
      </c>
      <c r="AF34" s="32">
        <v>547.11300000000006</v>
      </c>
      <c r="AG34" s="32">
        <v>513.29200000000003</v>
      </c>
      <c r="AH34" s="32">
        <v>472.49700000000001</v>
      </c>
      <c r="AI34" s="32">
        <v>603.03599999999994</v>
      </c>
      <c r="AJ34" s="32">
        <v>674.95600000000002</v>
      </c>
      <c r="AK34" s="32">
        <v>819.31299999999999</v>
      </c>
      <c r="AL34" s="32">
        <v>1031.1790000000001</v>
      </c>
      <c r="AM34" s="32">
        <v>1062.6676795204357</v>
      </c>
      <c r="AN34" s="32">
        <v>1098.8781584448689</v>
      </c>
      <c r="AO34" s="32">
        <v>1046.1188625739744</v>
      </c>
      <c r="AP34" s="32">
        <v>994.51761554308746</v>
      </c>
      <c r="AQ34" s="32">
        <v>952.1875084205019</v>
      </c>
      <c r="AR34" s="32">
        <v>911.49011503307383</v>
      </c>
      <c r="AS34" s="32">
        <v>870.72035383232424</v>
      </c>
      <c r="AT34" s="32">
        <v>827.07253107397798</v>
      </c>
      <c r="AU34" s="32">
        <v>778.90685326680568</v>
      </c>
      <c r="AV34" s="32">
        <v>732.63414721902097</v>
      </c>
    </row>
    <row r="35" spans="1:48" x14ac:dyDescent="0.25">
      <c r="A35" s="1"/>
      <c r="B35" s="48" t="s">
        <v>102</v>
      </c>
      <c r="C35" s="32"/>
      <c r="D35" s="32">
        <v>533.95699999999999</v>
      </c>
      <c r="E35" s="32">
        <v>546.68700000000001</v>
      </c>
      <c r="F35" s="32">
        <v>394.32799999999997</v>
      </c>
      <c r="G35" s="32">
        <v>359.00099999999998</v>
      </c>
      <c r="H35" s="32">
        <v>366.54599999999999</v>
      </c>
      <c r="I35" s="32">
        <v>321.85899999999998</v>
      </c>
      <c r="J35" s="32">
        <v>262.84300000000002</v>
      </c>
      <c r="K35" s="32">
        <v>387.75900000000001</v>
      </c>
      <c r="L35" s="32">
        <v>324.15899999999999</v>
      </c>
      <c r="M35" s="32">
        <v>374.31200000000001</v>
      </c>
      <c r="N35" s="32">
        <v>464.43299999999999</v>
      </c>
      <c r="O35" s="32">
        <v>432.27199999999999</v>
      </c>
      <c r="P35" s="32">
        <v>409.274</v>
      </c>
      <c r="Q35" s="32">
        <v>448.96</v>
      </c>
      <c r="R35" s="32">
        <v>572.73099999999999</v>
      </c>
      <c r="S35" s="32">
        <v>647.11300000000006</v>
      </c>
      <c r="T35" s="32">
        <v>528.47199999999998</v>
      </c>
      <c r="U35" s="32">
        <v>519.70100000000002</v>
      </c>
      <c r="V35" s="32">
        <v>495.91199999999998</v>
      </c>
      <c r="W35" s="32">
        <v>431.78899999999999</v>
      </c>
      <c r="X35" s="32">
        <v>612.62300000000005</v>
      </c>
      <c r="Y35" s="32">
        <v>611.37099999999998</v>
      </c>
      <c r="Z35" s="32">
        <v>637.59100000000001</v>
      </c>
      <c r="AA35" s="32">
        <v>543.327</v>
      </c>
      <c r="AB35" s="32">
        <v>773.08500000000004</v>
      </c>
      <c r="AC35" s="32">
        <v>699.63099999999997</v>
      </c>
      <c r="AD35" s="32">
        <v>489.06799999999998</v>
      </c>
      <c r="AE35" s="32">
        <v>540.07399999999996</v>
      </c>
      <c r="AF35" s="32">
        <v>484.13099999999997</v>
      </c>
      <c r="AG35" s="32">
        <v>452.03399999999999</v>
      </c>
      <c r="AH35" s="32">
        <v>430.02100000000002</v>
      </c>
      <c r="AI35" s="32">
        <v>529.36800000000005</v>
      </c>
      <c r="AJ35" s="32">
        <v>601.64700000000005</v>
      </c>
      <c r="AK35" s="32">
        <v>753.47</v>
      </c>
      <c r="AL35" s="32">
        <v>936.91600000000005</v>
      </c>
      <c r="AM35" s="32">
        <v>976.60947283326414</v>
      </c>
      <c r="AN35" s="32">
        <v>1016.6571275031207</v>
      </c>
      <c r="AO35" s="32">
        <v>963.36329376834806</v>
      </c>
      <c r="AP35" s="32">
        <v>911.99100308193488</v>
      </c>
      <c r="AQ35" s="32">
        <v>868.8913431424063</v>
      </c>
      <c r="AR35" s="32">
        <v>827.23621113091485</v>
      </c>
      <c r="AS35" s="32">
        <v>785.79209744694595</v>
      </c>
      <c r="AT35" s="32">
        <v>741.22200273979297</v>
      </c>
      <c r="AU35" s="32">
        <v>692.04647901207295</v>
      </c>
      <c r="AV35" s="32">
        <v>644.80093683836844</v>
      </c>
    </row>
    <row r="36" spans="1:48" x14ac:dyDescent="0.25">
      <c r="A36" s="1"/>
      <c r="B36" s="48" t="s">
        <v>103</v>
      </c>
      <c r="C36" s="32"/>
      <c r="D36" s="32">
        <v>155.62100000000001</v>
      </c>
      <c r="E36" s="32">
        <v>133.94300000000001</v>
      </c>
      <c r="F36" s="32">
        <v>120.53700000000001</v>
      </c>
      <c r="G36" s="32">
        <v>156.74799999999999</v>
      </c>
      <c r="H36" s="32">
        <v>153.01499999999999</v>
      </c>
      <c r="I36" s="32">
        <v>148.017</v>
      </c>
      <c r="J36" s="32">
        <v>155.54599999999999</v>
      </c>
      <c r="K36" s="32">
        <v>148.43600000000001</v>
      </c>
      <c r="L36" s="32">
        <v>109.298</v>
      </c>
      <c r="M36" s="32">
        <v>98.56</v>
      </c>
      <c r="N36" s="32">
        <v>129.79400000000001</v>
      </c>
      <c r="O36" s="32">
        <v>146.86699999999999</v>
      </c>
      <c r="P36" s="32">
        <v>121.226</v>
      </c>
      <c r="Q36" s="32">
        <v>73.501999999999995</v>
      </c>
      <c r="R36" s="32">
        <v>92.867999999999995</v>
      </c>
      <c r="S36" s="32">
        <v>111.55</v>
      </c>
      <c r="T36" s="32">
        <v>84.962999999999994</v>
      </c>
      <c r="U36" s="32">
        <v>92.228999999999999</v>
      </c>
      <c r="V36" s="32">
        <v>95.075000000000003</v>
      </c>
      <c r="W36" s="32">
        <v>85.587999999999994</v>
      </c>
      <c r="X36" s="32">
        <v>89.228999999999999</v>
      </c>
      <c r="Y36" s="32">
        <v>103.977</v>
      </c>
      <c r="Z36" s="32">
        <v>85.072000000000003</v>
      </c>
      <c r="AA36" s="32">
        <v>111.018</v>
      </c>
      <c r="AB36" s="32">
        <v>88.263000000000005</v>
      </c>
      <c r="AC36" s="32">
        <v>69.531999999999996</v>
      </c>
      <c r="AD36" s="32">
        <v>64.293000000000006</v>
      </c>
      <c r="AE36" s="32">
        <v>56.972000000000001</v>
      </c>
      <c r="AF36" s="32">
        <v>62.981999999999999</v>
      </c>
      <c r="AG36" s="32">
        <v>61.258000000000003</v>
      </c>
      <c r="AH36" s="32">
        <v>42.475999999999999</v>
      </c>
      <c r="AI36" s="32">
        <v>73.668000000000006</v>
      </c>
      <c r="AJ36" s="32">
        <v>73.308999999999997</v>
      </c>
      <c r="AK36" s="32">
        <v>65.843000000000004</v>
      </c>
      <c r="AL36" s="32">
        <v>94.263000000000005</v>
      </c>
      <c r="AM36" s="32">
        <v>86.05820668717169</v>
      </c>
      <c r="AN36" s="32">
        <v>82.22103094174804</v>
      </c>
      <c r="AO36" s="32">
        <v>82.755568805626453</v>
      </c>
      <c r="AP36" s="32">
        <v>82.526612461152567</v>
      </c>
      <c r="AQ36" s="32">
        <v>83.296165278095572</v>
      </c>
      <c r="AR36" s="32">
        <v>84.253903902159024</v>
      </c>
      <c r="AS36" s="32">
        <v>84.928256385378347</v>
      </c>
      <c r="AT36" s="32">
        <v>85.850528334185057</v>
      </c>
      <c r="AU36" s="32">
        <v>86.860374254732747</v>
      </c>
      <c r="AV36" s="32">
        <v>87.833210380652503</v>
      </c>
    </row>
    <row r="37" spans="1:48" x14ac:dyDescent="0.25">
      <c r="A37" s="1"/>
      <c r="B37" s="33" t="s">
        <v>104</v>
      </c>
      <c r="C37" s="32"/>
      <c r="D37" s="32">
        <v>118.2</v>
      </c>
      <c r="E37" s="32">
        <v>98.41</v>
      </c>
      <c r="F37" s="32">
        <v>106.057</v>
      </c>
      <c r="G37" s="32">
        <v>101.592</v>
      </c>
      <c r="H37" s="32">
        <v>101.748</v>
      </c>
      <c r="I37" s="32">
        <v>98.256</v>
      </c>
      <c r="J37" s="32">
        <v>105.6</v>
      </c>
      <c r="K37" s="32">
        <v>90.045000000000002</v>
      </c>
      <c r="L37" s="32">
        <v>82.212000000000003</v>
      </c>
      <c r="M37" s="32">
        <v>77</v>
      </c>
      <c r="N37" s="32">
        <v>64.191999999999993</v>
      </c>
      <c r="O37" s="32">
        <v>67.459000000000003</v>
      </c>
      <c r="P37" s="32">
        <v>50.82</v>
      </c>
      <c r="Q37" s="32">
        <v>46.018000000000001</v>
      </c>
      <c r="R37" s="32">
        <v>51.344999999999999</v>
      </c>
      <c r="S37" s="32">
        <v>44.66</v>
      </c>
      <c r="T37" s="32">
        <v>34.25</v>
      </c>
      <c r="U37" s="32">
        <v>41.944000000000003</v>
      </c>
      <c r="V37" s="32">
        <v>36.616</v>
      </c>
      <c r="W37" s="32">
        <v>21.841999999999999</v>
      </c>
      <c r="X37" s="32">
        <v>25.821000000000002</v>
      </c>
      <c r="Y37" s="32">
        <v>29.187000000000001</v>
      </c>
      <c r="Z37" s="32">
        <v>24.103999999999999</v>
      </c>
      <c r="AA37" s="32">
        <v>21.84</v>
      </c>
      <c r="AB37" s="32">
        <v>24.225000000000001</v>
      </c>
      <c r="AC37" s="32">
        <v>16.109000000000002</v>
      </c>
      <c r="AD37" s="32">
        <v>13.28</v>
      </c>
      <c r="AE37" s="32">
        <v>14.586</v>
      </c>
      <c r="AF37" s="32">
        <v>12.41</v>
      </c>
      <c r="AG37" s="32">
        <v>12.025</v>
      </c>
      <c r="AH37" s="32">
        <v>11.036</v>
      </c>
      <c r="AI37" s="32">
        <v>11.032999999999999</v>
      </c>
      <c r="AJ37" s="32">
        <v>11.567</v>
      </c>
      <c r="AK37" s="32">
        <v>6.9930000000000003</v>
      </c>
      <c r="AL37" s="32">
        <v>5.8070000000000004</v>
      </c>
      <c r="AM37" s="32">
        <v>8.0796921843411802</v>
      </c>
      <c r="AN37" s="32">
        <v>9.2239308588125297</v>
      </c>
      <c r="AO37" s="32">
        <v>9.0054265443510388</v>
      </c>
      <c r="AP37" s="32">
        <v>8.9538052465302975</v>
      </c>
      <c r="AQ37" s="32">
        <v>8.9824020876291968</v>
      </c>
      <c r="AR37" s="32">
        <v>9.0700936425057712</v>
      </c>
      <c r="AS37" s="32">
        <v>9.1288841829147067</v>
      </c>
      <c r="AT37" s="32">
        <v>9.2312772765760513</v>
      </c>
      <c r="AU37" s="32">
        <v>9.3540466380007103</v>
      </c>
      <c r="AV37" s="32">
        <v>9.4714412947292033</v>
      </c>
    </row>
    <row r="38" spans="1:48" x14ac:dyDescent="0.25">
      <c r="A38" s="1"/>
      <c r="B38" s="33" t="s">
        <v>105</v>
      </c>
      <c r="C38" s="32"/>
      <c r="D38" s="32">
        <v>1836.5409999999999</v>
      </c>
      <c r="E38" s="32">
        <v>1851.4739999999999</v>
      </c>
      <c r="F38" s="32">
        <v>2008.7539999999999</v>
      </c>
      <c r="G38" s="32">
        <v>2203.116</v>
      </c>
      <c r="H38" s="32">
        <v>2404.3870000000002</v>
      </c>
      <c r="I38" s="32">
        <v>2334.2959999999998</v>
      </c>
      <c r="J38" s="32">
        <v>2677.2579999999998</v>
      </c>
      <c r="K38" s="32">
        <v>2610.6460000000002</v>
      </c>
      <c r="L38" s="32">
        <v>2664.1260000000002</v>
      </c>
      <c r="M38" s="32">
        <v>2728.9969999999998</v>
      </c>
      <c r="N38" s="32">
        <v>2482.087</v>
      </c>
      <c r="O38" s="32">
        <v>2750.6129999999998</v>
      </c>
      <c r="P38" s="32">
        <v>2259.835</v>
      </c>
      <c r="Q38" s="32">
        <v>2537.1320000000001</v>
      </c>
      <c r="R38" s="32">
        <v>3324.3780000000002</v>
      </c>
      <c r="S38" s="32">
        <v>3263.6480000000001</v>
      </c>
      <c r="T38" s="32">
        <v>2816.61</v>
      </c>
      <c r="U38" s="32">
        <v>3326.8150000000001</v>
      </c>
      <c r="V38" s="32">
        <v>3721.21</v>
      </c>
      <c r="W38" s="32">
        <v>3309.4630000000002</v>
      </c>
      <c r="X38" s="32">
        <v>3581.8789999999999</v>
      </c>
      <c r="Y38" s="32">
        <v>3521.8919999999998</v>
      </c>
      <c r="Z38" s="32">
        <v>3746.9690000000001</v>
      </c>
      <c r="AA38" s="32">
        <v>4473.1899999999996</v>
      </c>
      <c r="AB38" s="32">
        <v>4787.4849999999997</v>
      </c>
      <c r="AC38" s="32">
        <v>4356.7420000000002</v>
      </c>
      <c r="AD38" s="32">
        <v>4070.942</v>
      </c>
      <c r="AE38" s="32">
        <v>4672.7520000000004</v>
      </c>
      <c r="AF38" s="32">
        <v>4907.83</v>
      </c>
      <c r="AG38" s="32">
        <v>4444.2820000000002</v>
      </c>
      <c r="AH38" s="32">
        <v>3603.2629999999999</v>
      </c>
      <c r="AI38" s="32">
        <v>5093.5510000000004</v>
      </c>
      <c r="AJ38" s="32">
        <v>7764.0789999999997</v>
      </c>
      <c r="AK38" s="32">
        <v>6670.6729999999998</v>
      </c>
      <c r="AL38" s="32">
        <v>6742.1289999999999</v>
      </c>
      <c r="AM38" s="32">
        <v>7151.7340034164845</v>
      </c>
      <c r="AN38" s="32">
        <v>6968.7334899144862</v>
      </c>
      <c r="AO38" s="32">
        <v>6928.8143372213781</v>
      </c>
      <c r="AP38" s="32">
        <v>7045.0560008525317</v>
      </c>
      <c r="AQ38" s="32">
        <v>7132.0676931438538</v>
      </c>
      <c r="AR38" s="32">
        <v>7240.6528100762835</v>
      </c>
      <c r="AS38" s="32">
        <v>7359.7032410740767</v>
      </c>
      <c r="AT38" s="32">
        <v>7501.9251357365365</v>
      </c>
      <c r="AU38" s="32">
        <v>7652.0824759469133</v>
      </c>
      <c r="AV38" s="32">
        <v>7797.2728972362756</v>
      </c>
    </row>
    <row r="39" spans="1:48" x14ac:dyDescent="0.25">
      <c r="A39" s="1"/>
      <c r="B39" s="48" t="s">
        <v>106</v>
      </c>
      <c r="C39" s="32"/>
      <c r="D39" s="32">
        <v>1378.434</v>
      </c>
      <c r="E39" s="32">
        <v>1369.83</v>
      </c>
      <c r="F39" s="32">
        <v>1529.66</v>
      </c>
      <c r="G39" s="32">
        <v>1684.366</v>
      </c>
      <c r="H39" s="32">
        <v>1820.1379999999999</v>
      </c>
      <c r="I39" s="32">
        <v>1768.93</v>
      </c>
      <c r="J39" s="32">
        <v>2122.3130000000001</v>
      </c>
      <c r="K39" s="32">
        <v>2096.288</v>
      </c>
      <c r="L39" s="32">
        <v>2135.1819999999998</v>
      </c>
      <c r="M39" s="32">
        <v>2168.7179999999998</v>
      </c>
      <c r="N39" s="32">
        <v>1926.9690000000001</v>
      </c>
      <c r="O39" s="32">
        <v>2237.5859999999998</v>
      </c>
      <c r="P39" s="32">
        <v>1743.873</v>
      </c>
      <c r="Q39" s="32">
        <v>1986.5519999999999</v>
      </c>
      <c r="R39" s="32">
        <v>2731.308</v>
      </c>
      <c r="S39" s="32">
        <v>2651.799</v>
      </c>
      <c r="T39" s="32">
        <v>2198.91</v>
      </c>
      <c r="U39" s="32">
        <v>2617.5659999999998</v>
      </c>
      <c r="V39" s="32">
        <v>2934.8</v>
      </c>
      <c r="W39" s="32">
        <v>2641.46</v>
      </c>
      <c r="X39" s="32">
        <v>2861.875</v>
      </c>
      <c r="Y39" s="32">
        <v>2687.72</v>
      </c>
      <c r="Z39" s="32">
        <v>2879.2</v>
      </c>
      <c r="AA39" s="32">
        <v>3628.8890000000001</v>
      </c>
      <c r="AB39" s="32">
        <v>3831.3</v>
      </c>
      <c r="AC39" s="32">
        <v>3312.3580000000002</v>
      </c>
      <c r="AD39" s="32">
        <v>3136.2060000000001</v>
      </c>
      <c r="AE39" s="32">
        <v>3802.2339999999999</v>
      </c>
      <c r="AF39" s="32">
        <v>4089.8679999999999</v>
      </c>
      <c r="AG39" s="32">
        <v>3610.4940000000001</v>
      </c>
      <c r="AH39" s="32">
        <v>2630.5479999999998</v>
      </c>
      <c r="AI39" s="32">
        <v>3970.9540000000002</v>
      </c>
      <c r="AJ39" s="32">
        <v>6255.83</v>
      </c>
      <c r="AK39" s="32">
        <v>5307.1440000000002</v>
      </c>
      <c r="AL39" s="32">
        <v>5625.607</v>
      </c>
      <c r="AM39" s="32">
        <v>5780.0996862581087</v>
      </c>
      <c r="AN39" s="32">
        <v>5832.8130653409107</v>
      </c>
      <c r="AO39" s="32">
        <v>5896.6622127082692</v>
      </c>
      <c r="AP39" s="32">
        <v>5971.3875950799384</v>
      </c>
      <c r="AQ39" s="32">
        <v>6068.2865053117694</v>
      </c>
      <c r="AR39" s="32">
        <v>6182.7099762003454</v>
      </c>
      <c r="AS39" s="32">
        <v>6308.6757986488692</v>
      </c>
      <c r="AT39" s="32">
        <v>6450.5970283147444</v>
      </c>
      <c r="AU39" s="32">
        <v>6596.8475443577181</v>
      </c>
      <c r="AV39" s="32">
        <v>6737.9878659179785</v>
      </c>
    </row>
    <row r="40" spans="1:48" x14ac:dyDescent="0.25">
      <c r="A40" s="1"/>
      <c r="B40" s="48" t="s">
        <v>107</v>
      </c>
      <c r="C40" s="32"/>
      <c r="D40" s="32">
        <v>260.33800000000008</v>
      </c>
      <c r="E40" s="32">
        <v>285.88100000000009</v>
      </c>
      <c r="F40" s="32">
        <v>264.97399999999999</v>
      </c>
      <c r="G40" s="32">
        <v>285.82900000000012</v>
      </c>
      <c r="H40" s="32">
        <v>329.59299999999996</v>
      </c>
      <c r="I40" s="32">
        <v>294.65300000000002</v>
      </c>
      <c r="J40" s="32">
        <v>297.52699999999999</v>
      </c>
      <c r="K40" s="32">
        <v>275.95400000000012</v>
      </c>
      <c r="L40" s="32">
        <v>307.13499999999999</v>
      </c>
      <c r="M40" s="32">
        <v>319.86500000000007</v>
      </c>
      <c r="N40" s="32">
        <v>314.37799999999999</v>
      </c>
      <c r="O40" s="32">
        <v>303.07200000000006</v>
      </c>
      <c r="P40" s="32">
        <v>297.19300000000004</v>
      </c>
      <c r="Q40" s="32">
        <v>353.30000000000024</v>
      </c>
      <c r="R40" s="32">
        <v>351.52999999999969</v>
      </c>
      <c r="S40" s="32">
        <v>345.27899999999988</v>
      </c>
      <c r="T40" s="32">
        <v>327.84899999999999</v>
      </c>
      <c r="U40" s="32">
        <v>364.49</v>
      </c>
      <c r="V40" s="32">
        <v>427.404</v>
      </c>
      <c r="W40" s="32">
        <v>372.702</v>
      </c>
      <c r="X40" s="32">
        <v>366.173</v>
      </c>
      <c r="Y40" s="32">
        <v>406.51400000000001</v>
      </c>
      <c r="Z40" s="32">
        <v>438.76900000000001</v>
      </c>
      <c r="AA40" s="32">
        <v>458.17200000000003</v>
      </c>
      <c r="AB40" s="32">
        <v>490.31200000000001</v>
      </c>
      <c r="AC40" s="32">
        <v>572.44899999999996</v>
      </c>
      <c r="AD40" s="32">
        <v>485.411</v>
      </c>
      <c r="AE40" s="32">
        <v>482.65100000000001</v>
      </c>
      <c r="AF40" s="32">
        <v>522.31899999999996</v>
      </c>
      <c r="AG40" s="32">
        <v>499.09800000000001</v>
      </c>
      <c r="AH40" s="32">
        <v>567.96799999999996</v>
      </c>
      <c r="AI40" s="32">
        <v>692.98</v>
      </c>
      <c r="AJ40" s="32">
        <v>912.60599999999999</v>
      </c>
      <c r="AK40" s="32">
        <v>843.16099999999994</v>
      </c>
      <c r="AL40" s="32">
        <v>824.20799999999997</v>
      </c>
      <c r="AM40" s="32">
        <v>978.76874322911783</v>
      </c>
      <c r="AN40" s="32">
        <v>744.33023518108064</v>
      </c>
      <c r="AO40" s="32">
        <v>645.55913468360336</v>
      </c>
      <c r="AP40" s="32">
        <v>688.98186409049561</v>
      </c>
      <c r="AQ40" s="32">
        <v>678.48854149094393</v>
      </c>
      <c r="AR40" s="32">
        <v>672.00139778712139</v>
      </c>
      <c r="AS40" s="32">
        <v>664.76409504134369</v>
      </c>
      <c r="AT40" s="32">
        <v>663.72268827991502</v>
      </c>
      <c r="AU40" s="32">
        <v>665.59411406538959</v>
      </c>
      <c r="AV40" s="32">
        <v>667.95981770201422</v>
      </c>
    </row>
    <row r="41" spans="1:48" x14ac:dyDescent="0.25">
      <c r="A41" s="1"/>
      <c r="B41" s="48" t="s">
        <v>108</v>
      </c>
      <c r="C41" s="32"/>
      <c r="D41" s="32">
        <v>185.81200000000004</v>
      </c>
      <c r="E41" s="32">
        <v>186.04800000000006</v>
      </c>
      <c r="F41" s="32">
        <v>196.65</v>
      </c>
      <c r="G41" s="32">
        <v>205.00000000000009</v>
      </c>
      <c r="H41" s="32">
        <v>224.39999999999998</v>
      </c>
      <c r="I41" s="32">
        <v>241.02000000000004</v>
      </c>
      <c r="J41" s="32">
        <v>231.61600000000001</v>
      </c>
      <c r="K41" s="32">
        <v>215.25000000000011</v>
      </c>
      <c r="L41" s="32">
        <v>198.24</v>
      </c>
      <c r="M41" s="32">
        <v>216.21600000000004</v>
      </c>
      <c r="N41" s="32">
        <v>219.29600000000002</v>
      </c>
      <c r="O41" s="32">
        <v>189.00000000000003</v>
      </c>
      <c r="P41" s="32">
        <v>198.41700000000006</v>
      </c>
      <c r="Q41" s="32">
        <v>180.54000000000011</v>
      </c>
      <c r="R41" s="32">
        <v>222.73999999999984</v>
      </c>
      <c r="S41" s="32">
        <v>245.69999999999987</v>
      </c>
      <c r="T41" s="32">
        <v>271.60000000000002</v>
      </c>
      <c r="U41" s="32">
        <v>320.488</v>
      </c>
      <c r="V41" s="32">
        <v>348.09899999999999</v>
      </c>
      <c r="W41" s="32">
        <v>284.2</v>
      </c>
      <c r="X41" s="32">
        <v>341.99200000000002</v>
      </c>
      <c r="Y41" s="32">
        <v>413.94</v>
      </c>
      <c r="Z41" s="32">
        <v>416.089</v>
      </c>
      <c r="AA41" s="32">
        <v>372.4</v>
      </c>
      <c r="AB41" s="32">
        <v>449.82</v>
      </c>
      <c r="AC41" s="32">
        <v>454.971</v>
      </c>
      <c r="AD41" s="32">
        <v>433.815</v>
      </c>
      <c r="AE41" s="32">
        <v>379.23399999999998</v>
      </c>
      <c r="AF41" s="32">
        <v>287.36</v>
      </c>
      <c r="AG41" s="32">
        <v>327.94600000000003</v>
      </c>
      <c r="AH41" s="32">
        <v>401.57799999999997</v>
      </c>
      <c r="AI41" s="32">
        <v>426.92</v>
      </c>
      <c r="AJ41" s="32">
        <v>582.26199999999994</v>
      </c>
      <c r="AK41" s="32">
        <v>510.13799999999998</v>
      </c>
      <c r="AL41" s="32">
        <v>287.51299999999998</v>
      </c>
      <c r="AM41" s="32">
        <v>387.31571867937299</v>
      </c>
      <c r="AN41" s="32">
        <v>385.56973352587886</v>
      </c>
      <c r="AO41" s="32">
        <v>380.1874598511078</v>
      </c>
      <c r="AP41" s="32">
        <v>377.95905057029762</v>
      </c>
      <c r="AQ41" s="32">
        <v>378.28436125729263</v>
      </c>
      <c r="AR41" s="32">
        <v>378.69105886069616</v>
      </c>
      <c r="AS41" s="32">
        <v>378.80770769456069</v>
      </c>
      <c r="AT41" s="32">
        <v>379.96941233845479</v>
      </c>
      <c r="AU41" s="32">
        <v>381.855647843697</v>
      </c>
      <c r="AV41" s="32">
        <v>383.42583548512312</v>
      </c>
    </row>
    <row r="42" spans="1:48" x14ac:dyDescent="0.25">
      <c r="A42" s="1"/>
      <c r="B42" s="48" t="s">
        <v>109</v>
      </c>
      <c r="C42" s="32"/>
      <c r="D42" s="32">
        <v>11.956999999999653</v>
      </c>
      <c r="E42" s="32">
        <v>9.7149999999999181</v>
      </c>
      <c r="F42" s="32">
        <v>17.4699999999998</v>
      </c>
      <c r="G42" s="32">
        <v>27.920999999999822</v>
      </c>
      <c r="H42" s="32">
        <v>30.256000000000313</v>
      </c>
      <c r="I42" s="32">
        <v>29.692999999999756</v>
      </c>
      <c r="J42" s="32">
        <v>25.80199999999968</v>
      </c>
      <c r="K42" s="32">
        <v>23.153999999999996</v>
      </c>
      <c r="L42" s="32">
        <v>23.569000000000415</v>
      </c>
      <c r="M42" s="32">
        <v>24.197999999999865</v>
      </c>
      <c r="N42" s="32">
        <v>21.44399999999996</v>
      </c>
      <c r="O42" s="32">
        <v>20.954999999999927</v>
      </c>
      <c r="P42" s="32">
        <v>20.351999999999862</v>
      </c>
      <c r="Q42" s="32">
        <v>16.739999999999782</v>
      </c>
      <c r="R42" s="32">
        <v>18.800000000000637</v>
      </c>
      <c r="S42" s="32">
        <v>20.870000000000346</v>
      </c>
      <c r="T42" s="32">
        <v>18.251000000000204</v>
      </c>
      <c r="U42" s="32">
        <v>24.271000000000186</v>
      </c>
      <c r="V42" s="32">
        <v>10.906999999999698</v>
      </c>
      <c r="W42" s="32">
        <v>11.101000000000113</v>
      </c>
      <c r="X42" s="32">
        <v>11.838999999999942</v>
      </c>
      <c r="Y42" s="32">
        <v>13.717999999999847</v>
      </c>
      <c r="Z42" s="32">
        <v>12.911000000000058</v>
      </c>
      <c r="AA42" s="32">
        <v>13.72899999999936</v>
      </c>
      <c r="AB42" s="32">
        <v>16.052999999999884</v>
      </c>
      <c r="AC42" s="32">
        <v>16.963999999999942</v>
      </c>
      <c r="AD42" s="32">
        <v>15.509999999999764</v>
      </c>
      <c r="AE42" s="32">
        <v>8.6330000000007203</v>
      </c>
      <c r="AF42" s="32">
        <v>8.282999999999447</v>
      </c>
      <c r="AG42" s="32">
        <v>6.7439999999996871</v>
      </c>
      <c r="AH42" s="32">
        <v>3.1690000000003238</v>
      </c>
      <c r="AI42" s="32">
        <v>2.6970000000010259</v>
      </c>
      <c r="AJ42" s="32">
        <v>13.381000000000313</v>
      </c>
      <c r="AK42" s="32">
        <v>10.229999999999563</v>
      </c>
      <c r="AL42" s="32">
        <v>4.8010000000003856</v>
      </c>
      <c r="AM42" s="32">
        <v>5.5498552498847955</v>
      </c>
      <c r="AN42" s="32">
        <v>6.0204558666157162</v>
      </c>
      <c r="AO42" s="32">
        <v>6.4055299783980146</v>
      </c>
      <c r="AP42" s="32">
        <v>6.7274911118002301</v>
      </c>
      <c r="AQ42" s="32">
        <v>7.008285083848083</v>
      </c>
      <c r="AR42" s="32">
        <v>7.2503772281202492</v>
      </c>
      <c r="AS42" s="32">
        <v>7.455639689303017</v>
      </c>
      <c r="AT42" s="32">
        <v>7.6360068034221751</v>
      </c>
      <c r="AU42" s="32">
        <v>7.7851696801092611</v>
      </c>
      <c r="AV42" s="32">
        <v>7.8993781311590672</v>
      </c>
    </row>
    <row r="43" spans="1:48" x14ac:dyDescent="0.25">
      <c r="A43" s="1"/>
      <c r="B43" s="33" t="s">
        <v>110</v>
      </c>
      <c r="C43" s="32"/>
      <c r="D43" s="32">
        <v>64.760999999999967</v>
      </c>
      <c r="E43" s="32">
        <v>60.2650000000001</v>
      </c>
      <c r="F43" s="32">
        <v>80.21100000000024</v>
      </c>
      <c r="G43" s="32">
        <v>76.865000000000236</v>
      </c>
      <c r="H43" s="32">
        <v>78.527000000000044</v>
      </c>
      <c r="I43" s="32">
        <v>90.690000000000055</v>
      </c>
      <c r="J43" s="32">
        <v>104.42700000000059</v>
      </c>
      <c r="K43" s="32">
        <v>108.38400000000001</v>
      </c>
      <c r="L43" s="32">
        <v>103.67999999999984</v>
      </c>
      <c r="M43" s="32">
        <v>118.62400000000025</v>
      </c>
      <c r="N43" s="32">
        <v>114.58400000000029</v>
      </c>
      <c r="O43" s="32">
        <v>120.05500000000029</v>
      </c>
      <c r="P43" s="32">
        <v>117.48699999999963</v>
      </c>
      <c r="Q43" s="32">
        <v>118.89499999999998</v>
      </c>
      <c r="R43" s="32">
        <v>123.76900000000023</v>
      </c>
      <c r="S43" s="32">
        <v>132.98000000000002</v>
      </c>
      <c r="T43" s="32">
        <v>134.31999999999971</v>
      </c>
      <c r="U43" s="32">
        <v>140.76300000000037</v>
      </c>
      <c r="V43" s="32">
        <v>148.22599999999966</v>
      </c>
      <c r="W43" s="32">
        <v>122.41899999999987</v>
      </c>
      <c r="X43" s="32">
        <v>113.07999999999993</v>
      </c>
      <c r="Y43" s="32">
        <v>99.13300000000072</v>
      </c>
      <c r="Z43" s="32">
        <v>86.087000000000444</v>
      </c>
      <c r="AA43" s="32">
        <v>91.421000000000276</v>
      </c>
      <c r="AB43" s="32">
        <v>86.297999999999774</v>
      </c>
      <c r="AC43" s="32">
        <v>85.148999999999432</v>
      </c>
      <c r="AD43" s="32">
        <v>85.449000000000524</v>
      </c>
      <c r="AE43" s="32">
        <v>87.862999999999374</v>
      </c>
      <c r="AF43" s="32">
        <v>91.880000000000109</v>
      </c>
      <c r="AG43" s="32">
        <v>95.068000000000211</v>
      </c>
      <c r="AH43" s="32">
        <v>97.811000000000149</v>
      </c>
      <c r="AI43" s="32">
        <v>106.02299999999923</v>
      </c>
      <c r="AJ43" s="32">
        <v>120.10199999999986</v>
      </c>
      <c r="AK43" s="32">
        <v>120.58599999999933</v>
      </c>
      <c r="AL43" s="32">
        <v>119.22800000000007</v>
      </c>
      <c r="AM43" s="32">
        <v>105.77931288043555</v>
      </c>
      <c r="AN43" s="32">
        <v>103.06124286600786</v>
      </c>
      <c r="AO43" s="32">
        <v>101.34514195527208</v>
      </c>
      <c r="AP43" s="32">
        <v>102.54207047011931</v>
      </c>
      <c r="AQ43" s="32">
        <v>103.36942688565355</v>
      </c>
      <c r="AR43" s="32">
        <v>104.62648487495406</v>
      </c>
      <c r="AS43" s="32">
        <v>106.07598614319053</v>
      </c>
      <c r="AT43" s="32">
        <v>107.90125466236259</v>
      </c>
      <c r="AU43" s="32">
        <v>109.7898057489372</v>
      </c>
      <c r="AV43" s="32">
        <v>111.62143741567516</v>
      </c>
    </row>
    <row r="44" spans="1:48" ht="15.75" thickBot="1" x14ac:dyDescent="0.3">
      <c r="A44" s="1"/>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row>
  </sheetData>
  <sheetProtection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67"/>
  <sheetViews>
    <sheetView zoomScaleNormal="100" workbookViewId="0">
      <pane xSplit="3" ySplit="2" topLeftCell="D3" activePane="bottomRight" state="frozen"/>
      <selection activeCell="AT1" sqref="AT1:AU2"/>
      <selection pane="topRight" activeCell="AT1" sqref="AT1:AU2"/>
      <selection pane="bottomLeft" activeCell="AT1" sqref="AT1:AU2"/>
      <selection pane="bottomRight" activeCell="AV5" sqref="AV5"/>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+TOC!A90&amp;" Direct Government Payments and Programs"</f>
        <v>Arkansas Direct Government Payments and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2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2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25">
      <c r="A5" s="1"/>
      <c r="B5" s="15" t="str">
        <f>+TOC!A90&amp;" Direct Government Payments"</f>
        <v>Arkansas Direct Government Payments</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75" thickBot="1" x14ac:dyDescent="0.3">
      <c r="A6" s="1"/>
      <c r="B6" s="19"/>
      <c r="C6" s="20"/>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row>
    <row r="7" spans="1:48" x14ac:dyDescent="0.25">
      <c r="A7" s="1"/>
      <c r="B7" s="30" t="s">
        <v>91</v>
      </c>
      <c r="C7" s="3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25">
      <c r="A8" s="1"/>
      <c r="B8" s="46" t="s">
        <v>111</v>
      </c>
      <c r="C8" s="49"/>
      <c r="D8" s="35">
        <v>312.69600000000003</v>
      </c>
      <c r="E8" s="35">
        <v>352.75</v>
      </c>
      <c r="F8" s="35">
        <v>410.02600000000001</v>
      </c>
      <c r="G8" s="35">
        <v>704.66700000000003</v>
      </c>
      <c r="H8" s="35">
        <v>302.80900000000003</v>
      </c>
      <c r="I8" s="35">
        <v>383.78300000000002</v>
      </c>
      <c r="J8" s="35">
        <v>362.02600000000001</v>
      </c>
      <c r="K8" s="35">
        <v>274.93799999999999</v>
      </c>
      <c r="L8" s="35">
        <v>472.33300000000003</v>
      </c>
      <c r="M8" s="35">
        <v>815.26700000000005</v>
      </c>
      <c r="N8" s="35">
        <v>976.84400000000005</v>
      </c>
      <c r="O8" s="35">
        <v>1112.462</v>
      </c>
      <c r="P8" s="35">
        <v>674.495</v>
      </c>
      <c r="Q8" s="35">
        <v>1096.5989999999999</v>
      </c>
      <c r="R8" s="35">
        <v>463.67700000000002</v>
      </c>
      <c r="S8" s="35">
        <v>588.89800000000002</v>
      </c>
      <c r="T8" s="35">
        <v>515.601</v>
      </c>
      <c r="U8" s="35">
        <v>484.18</v>
      </c>
      <c r="V8" s="35">
        <v>384.03300000000002</v>
      </c>
      <c r="W8" s="35">
        <v>482.25400000000002</v>
      </c>
      <c r="X8" s="35">
        <v>389.39400000000001</v>
      </c>
      <c r="Y8" s="35">
        <v>364.78800000000001</v>
      </c>
      <c r="Z8" s="35">
        <v>365.11900000000003</v>
      </c>
      <c r="AA8" s="35">
        <v>346.86500000000001</v>
      </c>
      <c r="AB8" s="35">
        <v>329.55700000000002</v>
      </c>
      <c r="AC8" s="35">
        <v>379.34500000000003</v>
      </c>
      <c r="AD8" s="35">
        <v>573.99099999999999</v>
      </c>
      <c r="AE8" s="35">
        <v>650.18600000000004</v>
      </c>
      <c r="AF8" s="35">
        <v>628.86900000000003</v>
      </c>
      <c r="AG8" s="35">
        <v>990.10299999999995</v>
      </c>
      <c r="AH8" s="35">
        <v>1025.316</v>
      </c>
      <c r="AI8" s="35">
        <v>700.14300000000003</v>
      </c>
      <c r="AJ8" s="35">
        <v>460.03500000000003</v>
      </c>
      <c r="AK8" s="35">
        <v>509.25099999999998</v>
      </c>
      <c r="AL8" s="35">
        <v>256.12400000000002</v>
      </c>
      <c r="AM8" s="35">
        <v>680.08787937862917</v>
      </c>
      <c r="AN8" s="35">
        <v>755.93043557650924</v>
      </c>
      <c r="AO8" s="35">
        <v>687.88714988959021</v>
      </c>
      <c r="AP8" s="35">
        <v>610.81656174055286</v>
      </c>
      <c r="AQ8" s="35">
        <v>540.1748472138089</v>
      </c>
      <c r="AR8" s="35">
        <v>544.12217948561647</v>
      </c>
      <c r="AS8" s="35">
        <v>554.55285255355409</v>
      </c>
      <c r="AT8" s="35">
        <v>585.87449333654467</v>
      </c>
      <c r="AU8" s="35">
        <v>603.26842539382744</v>
      </c>
      <c r="AV8" s="35">
        <v>621.04258071223376</v>
      </c>
    </row>
    <row r="9" spans="1:48" x14ac:dyDescent="0.25">
      <c r="A9" s="1"/>
      <c r="B9" s="30"/>
      <c r="C9" s="49"/>
      <c r="D9" s="35"/>
      <c r="E9" s="35"/>
      <c r="F9" s="35"/>
      <c r="G9" s="35"/>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row>
    <row r="10" spans="1:48" x14ac:dyDescent="0.25">
      <c r="A10" s="1"/>
      <c r="B10" s="1" t="s">
        <v>112</v>
      </c>
      <c r="C10" s="49"/>
      <c r="D10" s="35">
        <v>0</v>
      </c>
      <c r="E10" s="35">
        <v>0</v>
      </c>
      <c r="F10" s="35">
        <v>0</v>
      </c>
      <c r="G10" s="35">
        <v>0</v>
      </c>
      <c r="H10" s="35">
        <v>0</v>
      </c>
      <c r="I10" s="35">
        <v>0</v>
      </c>
      <c r="J10" s="35">
        <v>0</v>
      </c>
      <c r="K10" s="35">
        <v>0</v>
      </c>
      <c r="L10" s="35">
        <v>0</v>
      </c>
      <c r="M10" s="35">
        <v>0</v>
      </c>
      <c r="N10" s="35">
        <v>0</v>
      </c>
      <c r="O10" s="35">
        <v>0</v>
      </c>
      <c r="P10" s="35">
        <v>0</v>
      </c>
      <c r="Q10" s="35">
        <v>0</v>
      </c>
      <c r="R10" s="35">
        <v>0</v>
      </c>
      <c r="S10" s="35">
        <v>0</v>
      </c>
      <c r="T10" s="35">
        <v>0</v>
      </c>
      <c r="U10" s="35">
        <v>0</v>
      </c>
      <c r="V10" s="35">
        <v>0</v>
      </c>
      <c r="W10" s="35">
        <v>0</v>
      </c>
      <c r="X10" s="35">
        <v>0</v>
      </c>
      <c r="Y10" s="35">
        <v>0</v>
      </c>
      <c r="Z10" s="35">
        <v>0</v>
      </c>
      <c r="AA10" s="35">
        <v>0</v>
      </c>
      <c r="AB10" s="35">
        <v>0</v>
      </c>
      <c r="AC10" s="35">
        <v>192.00399999999999</v>
      </c>
      <c r="AD10" s="35">
        <v>300.41699999999997</v>
      </c>
      <c r="AE10" s="35">
        <v>411.55700000000002</v>
      </c>
      <c r="AF10" s="35">
        <v>260.10199999999998</v>
      </c>
      <c r="AG10" s="35">
        <v>345.56299999999999</v>
      </c>
      <c r="AH10" s="35">
        <v>306.03699999999998</v>
      </c>
      <c r="AI10" s="35">
        <v>189.59299999999999</v>
      </c>
      <c r="AJ10" s="35">
        <v>39.683</v>
      </c>
      <c r="AK10" s="35">
        <v>1.7629999999999999</v>
      </c>
      <c r="AL10" s="35">
        <v>0.111</v>
      </c>
      <c r="AM10" s="35">
        <v>5.7416974566714537E-7</v>
      </c>
      <c r="AN10" s="35">
        <v>420.41652831117705</v>
      </c>
      <c r="AO10" s="35">
        <v>399.30328818677839</v>
      </c>
      <c r="AP10" s="35">
        <v>325.86381026590152</v>
      </c>
      <c r="AQ10" s="35">
        <v>290.62604447939901</v>
      </c>
      <c r="AR10" s="35">
        <v>301.99658796453258</v>
      </c>
      <c r="AS10" s="35">
        <v>309.66753855229967</v>
      </c>
      <c r="AT10" s="35">
        <v>337.18863124628029</v>
      </c>
      <c r="AU10" s="35">
        <v>353.221148219268</v>
      </c>
      <c r="AV10" s="35">
        <v>367.80974415236864</v>
      </c>
    </row>
    <row r="11" spans="1:48" x14ac:dyDescent="0.25">
      <c r="A11" s="1"/>
      <c r="B11" s="1" t="s">
        <v>113</v>
      </c>
      <c r="C11" s="49"/>
      <c r="D11" s="35">
        <v>0</v>
      </c>
      <c r="E11" s="35">
        <v>0</v>
      </c>
      <c r="F11" s="35">
        <v>0</v>
      </c>
      <c r="G11" s="35">
        <v>0</v>
      </c>
      <c r="H11" s="35">
        <v>0</v>
      </c>
      <c r="I11" s="35">
        <v>0</v>
      </c>
      <c r="J11" s="35">
        <v>0</v>
      </c>
      <c r="K11" s="35">
        <v>0</v>
      </c>
      <c r="L11" s="35">
        <v>0</v>
      </c>
      <c r="M11" s="35">
        <v>0</v>
      </c>
      <c r="N11" s="35">
        <v>0</v>
      </c>
      <c r="O11" s="35">
        <v>0</v>
      </c>
      <c r="P11" s="35">
        <v>0</v>
      </c>
      <c r="Q11" s="35">
        <v>0</v>
      </c>
      <c r="R11" s="35">
        <v>0</v>
      </c>
      <c r="S11" s="35">
        <v>0</v>
      </c>
      <c r="T11" s="35">
        <v>0</v>
      </c>
      <c r="U11" s="35">
        <v>0</v>
      </c>
      <c r="V11" s="35">
        <v>0</v>
      </c>
      <c r="W11" s="35">
        <v>0</v>
      </c>
      <c r="X11" s="35">
        <v>0</v>
      </c>
      <c r="Y11" s="35">
        <v>0</v>
      </c>
      <c r="Z11" s="35">
        <v>0</v>
      </c>
      <c r="AA11" s="35">
        <v>0</v>
      </c>
      <c r="AB11" s="35">
        <v>0</v>
      </c>
      <c r="AC11" s="35">
        <v>16.228999999999999</v>
      </c>
      <c r="AD11" s="35">
        <v>77.567999999999998</v>
      </c>
      <c r="AE11" s="35">
        <v>78.873999999999995</v>
      </c>
      <c r="AF11" s="35">
        <v>20.658000000000001</v>
      </c>
      <c r="AG11" s="35">
        <v>12.685</v>
      </c>
      <c r="AH11" s="35">
        <v>18.245000000000001</v>
      </c>
      <c r="AI11" s="35">
        <v>2.609</v>
      </c>
      <c r="AJ11" s="35">
        <v>0.252</v>
      </c>
      <c r="AK11" s="35">
        <v>0.624</v>
      </c>
      <c r="AL11" s="35">
        <v>0.97699999999999998</v>
      </c>
      <c r="AM11" s="35">
        <v>19.748964646016304</v>
      </c>
      <c r="AN11" s="35">
        <v>57.218843734232905</v>
      </c>
      <c r="AO11" s="35">
        <v>91.848239246045424</v>
      </c>
      <c r="AP11" s="35">
        <v>85.871241320003691</v>
      </c>
      <c r="AQ11" s="35">
        <v>47.753893325998582</v>
      </c>
      <c r="AR11" s="35">
        <v>37.529699077758835</v>
      </c>
      <c r="AS11" s="35">
        <v>38.103988098954254</v>
      </c>
      <c r="AT11" s="35">
        <v>39.995988070004813</v>
      </c>
      <c r="AU11" s="35">
        <v>39.291441805429471</v>
      </c>
      <c r="AV11" s="35">
        <v>38.267255447535938</v>
      </c>
    </row>
    <row r="12" spans="1:48" x14ac:dyDescent="0.25">
      <c r="A12" s="1"/>
      <c r="B12" s="1" t="s">
        <v>275</v>
      </c>
      <c r="C12" s="49"/>
      <c r="D12" s="35">
        <v>0</v>
      </c>
      <c r="E12" s="35">
        <v>0</v>
      </c>
      <c r="F12" s="35">
        <v>0</v>
      </c>
      <c r="G12" s="35">
        <v>0</v>
      </c>
      <c r="H12" s="35">
        <v>0</v>
      </c>
      <c r="I12" s="35">
        <v>0</v>
      </c>
      <c r="J12" s="35">
        <v>0</v>
      </c>
      <c r="K12" s="35">
        <v>0</v>
      </c>
      <c r="L12" s="35">
        <v>0</v>
      </c>
      <c r="M12" s="35">
        <v>0</v>
      </c>
      <c r="N12" s="35">
        <v>0</v>
      </c>
      <c r="O12" s="35">
        <v>0</v>
      </c>
      <c r="P12" s="35">
        <v>18.530999999999999</v>
      </c>
      <c r="Q12" s="35">
        <v>260.14</v>
      </c>
      <c r="R12" s="35">
        <v>76.847999999999999</v>
      </c>
      <c r="S12" s="35">
        <v>79.515000000000001</v>
      </c>
      <c r="T12" s="35">
        <v>124.693</v>
      </c>
      <c r="U12" s="35">
        <v>82.814999999999998</v>
      </c>
      <c r="V12" s="35">
        <v>42.933999999999997</v>
      </c>
      <c r="W12" s="35">
        <v>81.953999999999994</v>
      </c>
      <c r="X12" s="35">
        <v>11.505000000000001</v>
      </c>
      <c r="Y12" s="35">
        <v>9.0999999999999998E-2</v>
      </c>
      <c r="Z12" s="35">
        <v>-0.1</v>
      </c>
      <c r="AA12" s="35">
        <v>-8.0000000000000002E-3</v>
      </c>
      <c r="AB12" s="35">
        <v>-4.1000000000000002E-2</v>
      </c>
      <c r="AC12" s="35">
        <v>-6.0000000000000001E-3</v>
      </c>
      <c r="AD12" s="35">
        <v>1E-3</v>
      </c>
      <c r="AE12" s="35">
        <v>-8.9999999999999993E-3</v>
      </c>
      <c r="AF12" s="35">
        <v>0</v>
      </c>
      <c r="AG12" s="35">
        <v>0</v>
      </c>
      <c r="AH12" s="35">
        <v>0</v>
      </c>
      <c r="AI12" s="35">
        <v>0</v>
      </c>
      <c r="AJ12" s="35">
        <v>0</v>
      </c>
      <c r="AK12" s="35">
        <v>0</v>
      </c>
      <c r="AL12" s="35">
        <v>0</v>
      </c>
      <c r="AM12" s="35">
        <v>0</v>
      </c>
      <c r="AN12" s="35">
        <v>0</v>
      </c>
      <c r="AO12" s="35">
        <v>0</v>
      </c>
      <c r="AP12" s="35">
        <v>0</v>
      </c>
      <c r="AQ12" s="35">
        <v>0</v>
      </c>
      <c r="AR12" s="35">
        <v>0</v>
      </c>
      <c r="AS12" s="35">
        <v>0</v>
      </c>
      <c r="AT12" s="35">
        <v>0</v>
      </c>
      <c r="AU12" s="35">
        <v>0</v>
      </c>
      <c r="AV12" s="35">
        <v>1</v>
      </c>
    </row>
    <row r="13" spans="1:48" x14ac:dyDescent="0.25">
      <c r="A13" s="1"/>
      <c r="B13" s="1" t="s">
        <v>114</v>
      </c>
      <c r="C13" s="49"/>
      <c r="D13" s="35">
        <v>0</v>
      </c>
      <c r="E13" s="35">
        <v>0</v>
      </c>
      <c r="F13" s="35">
        <v>0</v>
      </c>
      <c r="G13" s="35">
        <v>0</v>
      </c>
      <c r="H13" s="35">
        <v>0</v>
      </c>
      <c r="I13" s="35">
        <v>0.91100000000000003</v>
      </c>
      <c r="J13" s="35">
        <v>4.1000000000000002E-2</v>
      </c>
      <c r="K13" s="35">
        <v>0</v>
      </c>
      <c r="L13" s="35">
        <v>35.463999999999999</v>
      </c>
      <c r="M13" s="35">
        <v>182.244</v>
      </c>
      <c r="N13" s="35">
        <v>221.63200000000001</v>
      </c>
      <c r="O13" s="35">
        <v>230.13399999999999</v>
      </c>
      <c r="P13" s="35">
        <v>104.63200000000001</v>
      </c>
      <c r="Q13" s="35">
        <v>124.651</v>
      </c>
      <c r="R13" s="35">
        <v>31.8</v>
      </c>
      <c r="S13" s="35">
        <v>35.363</v>
      </c>
      <c r="T13" s="35">
        <v>4.665</v>
      </c>
      <c r="U13" s="35">
        <v>0.67</v>
      </c>
      <c r="V13" s="35">
        <v>7.9290000000000003</v>
      </c>
      <c r="W13" s="35">
        <v>1.786</v>
      </c>
      <c r="X13" s="35">
        <v>2E-3</v>
      </c>
      <c r="Y13" s="35">
        <v>0</v>
      </c>
      <c r="Z13" s="35">
        <v>0</v>
      </c>
      <c r="AA13" s="35">
        <v>0</v>
      </c>
      <c r="AB13" s="35">
        <v>1.35</v>
      </c>
      <c r="AC13" s="35">
        <v>0.71399999999999997</v>
      </c>
      <c r="AD13" s="35">
        <v>0.23699999999999999</v>
      </c>
      <c r="AE13" s="35">
        <v>0</v>
      </c>
      <c r="AF13" s="35">
        <v>-6.0000000000000001E-3</v>
      </c>
      <c r="AG13" s="35">
        <v>0</v>
      </c>
      <c r="AH13" s="35">
        <v>1.9E-2</v>
      </c>
      <c r="AI13" s="35">
        <v>0</v>
      </c>
      <c r="AJ13" s="35">
        <v>0</v>
      </c>
      <c r="AK13" s="35">
        <v>0</v>
      </c>
      <c r="AL13" s="35">
        <v>0</v>
      </c>
      <c r="AM13" s="35">
        <v>6.9569488686228032E-2</v>
      </c>
      <c r="AN13" s="35">
        <v>3.2077061732168399</v>
      </c>
      <c r="AO13" s="35">
        <v>1.8457296279372737</v>
      </c>
      <c r="AP13" s="35">
        <v>1.7015589977513805</v>
      </c>
      <c r="AQ13" s="35">
        <v>2.1280982545191645</v>
      </c>
      <c r="AR13" s="35">
        <v>2.5712414406395938</v>
      </c>
      <c r="AS13" s="35">
        <v>2.5084513436728137</v>
      </c>
      <c r="AT13" s="35">
        <v>2.1501461309894325</v>
      </c>
      <c r="AU13" s="35">
        <v>1.9215701500964424</v>
      </c>
      <c r="AV13" s="35">
        <v>2.0171815811014322</v>
      </c>
    </row>
    <row r="14" spans="1:48" x14ac:dyDescent="0.25">
      <c r="A14" s="1"/>
      <c r="B14" s="1" t="s">
        <v>115</v>
      </c>
      <c r="C14" s="49"/>
      <c r="D14" s="35">
        <v>0</v>
      </c>
      <c r="E14" s="35">
        <v>0</v>
      </c>
      <c r="F14" s="35">
        <v>0</v>
      </c>
      <c r="G14" s="35">
        <v>0</v>
      </c>
      <c r="H14" s="35">
        <v>0</v>
      </c>
      <c r="I14" s="35">
        <v>0</v>
      </c>
      <c r="J14" s="35">
        <v>0</v>
      </c>
      <c r="K14" s="35">
        <v>0</v>
      </c>
      <c r="L14" s="35">
        <v>0</v>
      </c>
      <c r="M14" s="35">
        <v>0</v>
      </c>
      <c r="N14" s="35">
        <v>0</v>
      </c>
      <c r="O14" s="35">
        <v>0</v>
      </c>
      <c r="P14" s="35">
        <v>0</v>
      </c>
      <c r="Q14" s="35">
        <v>0</v>
      </c>
      <c r="R14" s="35">
        <v>0</v>
      </c>
      <c r="S14" s="35">
        <v>0</v>
      </c>
      <c r="T14" s="35">
        <v>0</v>
      </c>
      <c r="U14" s="35">
        <v>0</v>
      </c>
      <c r="V14" s="35">
        <v>0</v>
      </c>
      <c r="W14" s="35">
        <v>0</v>
      </c>
      <c r="X14" s="35">
        <v>0</v>
      </c>
      <c r="Y14" s="35">
        <v>0</v>
      </c>
      <c r="Z14" s="35">
        <v>0</v>
      </c>
      <c r="AA14" s="35">
        <v>0</v>
      </c>
      <c r="AB14" s="35">
        <v>0</v>
      </c>
      <c r="AC14" s="35">
        <v>0</v>
      </c>
      <c r="AD14" s="35">
        <v>4.0000000000000001E-3</v>
      </c>
      <c r="AE14" s="35">
        <v>0</v>
      </c>
      <c r="AF14" s="35">
        <v>0.41499999999999998</v>
      </c>
      <c r="AG14" s="35">
        <v>0.35899999999999999</v>
      </c>
      <c r="AH14" s="35">
        <v>0.27600000000000002</v>
      </c>
      <c r="AI14" s="35">
        <v>1.4059999999999999</v>
      </c>
      <c r="AJ14" s="35">
        <v>0.11700000000000001</v>
      </c>
      <c r="AK14" s="35">
        <v>1.028</v>
      </c>
      <c r="AL14" s="35">
        <v>5.7000000000000002E-2</v>
      </c>
      <c r="AM14" s="35">
        <v>3.3501000000000003E-2</v>
      </c>
      <c r="AN14" s="35">
        <v>3.3501000000000003E-2</v>
      </c>
      <c r="AO14" s="35">
        <v>3.3501000000000003E-2</v>
      </c>
      <c r="AP14" s="35">
        <v>3.3501000000000003E-2</v>
      </c>
      <c r="AQ14" s="35">
        <v>3.3501000000000003E-2</v>
      </c>
      <c r="AR14" s="35">
        <v>3.3501000000000003E-2</v>
      </c>
      <c r="AS14" s="35">
        <v>3.3501000000000003E-2</v>
      </c>
      <c r="AT14" s="35">
        <v>3.3501000000000003E-2</v>
      </c>
      <c r="AU14" s="35">
        <v>3.3501000000000003E-2</v>
      </c>
      <c r="AV14" s="35">
        <v>3.3501000000000003E-2</v>
      </c>
    </row>
    <row r="15" spans="1:48" x14ac:dyDescent="0.25">
      <c r="A15" s="1"/>
      <c r="B15" s="1" t="s">
        <v>116</v>
      </c>
      <c r="C15" s="49"/>
      <c r="D15" s="35">
        <v>16.86</v>
      </c>
      <c r="E15" s="35">
        <v>17.422999999999998</v>
      </c>
      <c r="F15" s="35">
        <v>17.658000000000001</v>
      </c>
      <c r="G15" s="35">
        <v>17.709</v>
      </c>
      <c r="H15" s="35">
        <v>17.032</v>
      </c>
      <c r="I15" s="35">
        <v>15.336</v>
      </c>
      <c r="J15" s="35">
        <v>14.201000000000001</v>
      </c>
      <c r="K15" s="35">
        <v>12.879</v>
      </c>
      <c r="L15" s="35">
        <v>9.0370000000000008</v>
      </c>
      <c r="M15" s="35">
        <v>7.1219999999999999</v>
      </c>
      <c r="N15" s="35">
        <v>7.1139999999999999</v>
      </c>
      <c r="O15" s="35">
        <v>11.957000000000001</v>
      </c>
      <c r="P15" s="35">
        <v>16.274999999999999</v>
      </c>
      <c r="Q15" s="35">
        <v>37.646000000000001</v>
      </c>
      <c r="R15" s="35">
        <v>32.146000000000001</v>
      </c>
      <c r="S15" s="35">
        <v>53.006999999999998</v>
      </c>
      <c r="T15" s="35">
        <v>49.04</v>
      </c>
      <c r="U15" s="35">
        <v>40.598999999999997</v>
      </c>
      <c r="V15" s="35">
        <v>42.551000000000002</v>
      </c>
      <c r="W15" s="35">
        <v>35.091000000000001</v>
      </c>
      <c r="X15" s="35">
        <v>55.323</v>
      </c>
      <c r="Y15" s="35">
        <v>73.864999999999995</v>
      </c>
      <c r="Z15" s="35">
        <v>83.88</v>
      </c>
      <c r="AA15" s="35">
        <v>120.304</v>
      </c>
      <c r="AB15" s="35">
        <v>127.33</v>
      </c>
      <c r="AC15" s="35">
        <v>134.38</v>
      </c>
      <c r="AD15" s="35">
        <v>163.983</v>
      </c>
      <c r="AE15" s="35">
        <v>151.67699999999999</v>
      </c>
      <c r="AF15" s="35">
        <v>163.32499999999999</v>
      </c>
      <c r="AG15" s="35">
        <v>114.905</v>
      </c>
      <c r="AH15" s="35">
        <v>144.999</v>
      </c>
      <c r="AI15" s="35">
        <v>117.104</v>
      </c>
      <c r="AJ15" s="35">
        <v>116.726</v>
      </c>
      <c r="AK15" s="35">
        <v>101.306</v>
      </c>
      <c r="AL15" s="35">
        <v>134.83199999999999</v>
      </c>
      <c r="AM15" s="35">
        <v>122.69888119888805</v>
      </c>
      <c r="AN15" s="35">
        <v>125.30799836693399</v>
      </c>
      <c r="AO15" s="35">
        <v>127.74133813035138</v>
      </c>
      <c r="AP15" s="35">
        <v>130.26990263125808</v>
      </c>
      <c r="AQ15" s="35">
        <v>132.54521530315102</v>
      </c>
      <c r="AR15" s="35">
        <v>134.89791797773319</v>
      </c>
      <c r="AS15" s="35">
        <v>137.15341542485029</v>
      </c>
      <c r="AT15" s="35">
        <v>139.41713188611331</v>
      </c>
      <c r="AU15" s="35">
        <v>141.71133583173801</v>
      </c>
      <c r="AV15" s="35">
        <v>143.82673802315119</v>
      </c>
    </row>
    <row r="16" spans="1:48" x14ac:dyDescent="0.25">
      <c r="A16" s="1"/>
      <c r="B16" s="1" t="s">
        <v>117</v>
      </c>
      <c r="C16" s="49"/>
      <c r="D16" s="35">
        <v>0</v>
      </c>
      <c r="E16" s="35">
        <v>0</v>
      </c>
      <c r="F16" s="35">
        <v>0</v>
      </c>
      <c r="G16" s="35">
        <v>0</v>
      </c>
      <c r="H16" s="35">
        <v>0</v>
      </c>
      <c r="I16" s="35">
        <v>0</v>
      </c>
      <c r="J16" s="35">
        <v>0</v>
      </c>
      <c r="K16" s="35">
        <v>0</v>
      </c>
      <c r="L16" s="35">
        <v>132.90899999999999</v>
      </c>
      <c r="M16" s="35">
        <v>329.137</v>
      </c>
      <c r="N16" s="35">
        <v>315.15300000000002</v>
      </c>
      <c r="O16" s="35">
        <v>336.54899999999998</v>
      </c>
      <c r="P16" s="35">
        <v>11.231999999999999</v>
      </c>
      <c r="Q16" s="35">
        <v>54.823999999999998</v>
      </c>
      <c r="R16" s="35">
        <v>4.1929999999999996</v>
      </c>
      <c r="S16" s="35">
        <v>33.265000000000001</v>
      </c>
      <c r="T16" s="35">
        <v>6.34</v>
      </c>
      <c r="U16" s="35">
        <v>15.22</v>
      </c>
      <c r="V16" s="35">
        <v>27.66</v>
      </c>
      <c r="W16" s="35">
        <v>7.41</v>
      </c>
      <c r="X16" s="35">
        <v>73.588999999999999</v>
      </c>
      <c r="Y16" s="35">
        <v>53.530999999999999</v>
      </c>
      <c r="Z16" s="35">
        <v>44.292000000000002</v>
      </c>
      <c r="AA16" s="35">
        <v>14.7</v>
      </c>
      <c r="AB16" s="35">
        <v>161.364</v>
      </c>
      <c r="AC16" s="35">
        <v>25.146000000000001</v>
      </c>
      <c r="AD16" s="35">
        <v>17.023</v>
      </c>
      <c r="AE16" s="35">
        <v>7.8280000000000003</v>
      </c>
      <c r="AF16" s="35">
        <v>27.715</v>
      </c>
      <c r="AG16" s="35">
        <v>49.244</v>
      </c>
      <c r="AH16" s="35">
        <v>426.28300000000002</v>
      </c>
      <c r="AI16" s="35">
        <v>388.73399999999998</v>
      </c>
      <c r="AJ16" s="35">
        <v>303.24099999999999</v>
      </c>
      <c r="AK16" s="35">
        <v>404.52100000000002</v>
      </c>
      <c r="AL16" s="35">
        <v>119.85299999999999</v>
      </c>
      <c r="AM16" s="35">
        <v>537.43162913753554</v>
      </c>
      <c r="AN16" s="35">
        <v>149.60974687983742</v>
      </c>
      <c r="AO16" s="35">
        <v>66.936572216996183</v>
      </c>
      <c r="AP16" s="35">
        <v>66.936572216996183</v>
      </c>
      <c r="AQ16" s="35">
        <v>66.936572216996183</v>
      </c>
      <c r="AR16" s="35">
        <v>66.936572216996183</v>
      </c>
      <c r="AS16" s="35">
        <v>66.936572216996183</v>
      </c>
      <c r="AT16" s="35">
        <v>66.936572216996183</v>
      </c>
      <c r="AU16" s="35">
        <v>66.936572216996183</v>
      </c>
      <c r="AV16" s="35">
        <v>67.936572216996183</v>
      </c>
    </row>
    <row r="17" spans="1:48" x14ac:dyDescent="0.25">
      <c r="A17" s="1"/>
      <c r="B17" s="1" t="s">
        <v>118</v>
      </c>
      <c r="C17" s="49"/>
      <c r="D17" s="35">
        <v>0</v>
      </c>
      <c r="E17" s="35">
        <v>0</v>
      </c>
      <c r="F17" s="35">
        <v>0</v>
      </c>
      <c r="G17" s="35">
        <v>0</v>
      </c>
      <c r="H17" s="35">
        <v>0</v>
      </c>
      <c r="I17" s="35">
        <v>0</v>
      </c>
      <c r="J17" s="35">
        <v>0</v>
      </c>
      <c r="K17" s="35">
        <v>0</v>
      </c>
      <c r="L17" s="35">
        <v>0</v>
      </c>
      <c r="M17" s="35">
        <v>0</v>
      </c>
      <c r="N17" s="35">
        <v>0</v>
      </c>
      <c r="O17" s="35">
        <v>0</v>
      </c>
      <c r="P17" s="35">
        <v>0</v>
      </c>
      <c r="Q17" s="35">
        <v>0</v>
      </c>
      <c r="R17" s="35">
        <v>0</v>
      </c>
      <c r="S17" s="35">
        <v>0</v>
      </c>
      <c r="T17" s="35">
        <v>0</v>
      </c>
      <c r="U17" s="35">
        <v>0</v>
      </c>
      <c r="V17" s="35">
        <v>0</v>
      </c>
      <c r="W17" s="35">
        <v>0</v>
      </c>
      <c r="X17" s="35">
        <v>0</v>
      </c>
      <c r="Y17" s="35">
        <v>0</v>
      </c>
      <c r="Z17" s="35">
        <v>0</v>
      </c>
      <c r="AA17" s="35">
        <v>0</v>
      </c>
      <c r="AB17" s="35">
        <v>0</v>
      </c>
      <c r="AC17" s="35">
        <v>0</v>
      </c>
      <c r="AD17" s="35">
        <v>0</v>
      </c>
      <c r="AE17" s="35">
        <v>0</v>
      </c>
      <c r="AF17" s="35">
        <v>146.38900000000001</v>
      </c>
      <c r="AG17" s="35">
        <v>465.96800000000002</v>
      </c>
      <c r="AH17" s="35">
        <v>115.17700000000001</v>
      </c>
      <c r="AI17" s="35">
        <v>0.71199999999999997</v>
      </c>
      <c r="AJ17" s="35">
        <v>3.0000000000000001E-3</v>
      </c>
      <c r="AK17" s="35">
        <v>0</v>
      </c>
      <c r="AL17" s="35">
        <v>0</v>
      </c>
      <c r="AM17" s="35">
        <v>0</v>
      </c>
      <c r="AN17" s="35">
        <v>0</v>
      </c>
      <c r="AO17" s="35">
        <v>0</v>
      </c>
      <c r="AP17" s="35">
        <v>0</v>
      </c>
      <c r="AQ17" s="35">
        <v>0</v>
      </c>
      <c r="AR17" s="35">
        <v>0</v>
      </c>
      <c r="AS17" s="35">
        <v>0</v>
      </c>
      <c r="AT17" s="35">
        <v>0</v>
      </c>
      <c r="AU17" s="35">
        <v>0</v>
      </c>
      <c r="AV17" s="35">
        <v>1</v>
      </c>
    </row>
    <row r="18" spans="1:48" x14ac:dyDescent="0.25">
      <c r="A18" s="1"/>
      <c r="B18" s="1" t="s">
        <v>119</v>
      </c>
      <c r="C18" s="49"/>
      <c r="D18" s="35">
        <v>295.83600000000001</v>
      </c>
      <c r="E18" s="35">
        <v>335.327</v>
      </c>
      <c r="F18" s="35">
        <v>392.36799999999999</v>
      </c>
      <c r="G18" s="35">
        <v>686.95800000000008</v>
      </c>
      <c r="H18" s="35">
        <v>285.77700000000004</v>
      </c>
      <c r="I18" s="35">
        <v>367.536</v>
      </c>
      <c r="J18" s="35">
        <v>347.78399999999999</v>
      </c>
      <c r="K18" s="35">
        <v>262.05899999999997</v>
      </c>
      <c r="L18" s="35">
        <v>294.92300000000006</v>
      </c>
      <c r="M18" s="35">
        <v>296.76400000000007</v>
      </c>
      <c r="N18" s="35">
        <v>432.94499999999994</v>
      </c>
      <c r="O18" s="35">
        <v>533.822</v>
      </c>
      <c r="P18" s="35">
        <v>542.35600000000011</v>
      </c>
      <c r="Q18" s="35">
        <v>879.47800000000007</v>
      </c>
      <c r="R18" s="35">
        <v>395.53800000000001</v>
      </c>
      <c r="S18" s="35">
        <v>467.26300000000009</v>
      </c>
      <c r="T18" s="35">
        <v>455.55599999999998</v>
      </c>
      <c r="U18" s="35">
        <v>427.69099999999997</v>
      </c>
      <c r="V18" s="35">
        <v>305.89300000000003</v>
      </c>
      <c r="W18" s="35">
        <v>437.96699999999998</v>
      </c>
      <c r="X18" s="35">
        <v>260.48</v>
      </c>
      <c r="Y18" s="35">
        <v>237.392</v>
      </c>
      <c r="Z18" s="35">
        <v>236.94700000000003</v>
      </c>
      <c r="AA18" s="35">
        <v>211.86100000000002</v>
      </c>
      <c r="AB18" s="35">
        <v>39.513000000000005</v>
      </c>
      <c r="AC18" s="35">
        <v>10.872000000000028</v>
      </c>
      <c r="AD18" s="35">
        <v>14.759000000000039</v>
      </c>
      <c r="AE18" s="35">
        <v>0.25000000000003109</v>
      </c>
      <c r="AF18" s="35">
        <v>10.270999999999987</v>
      </c>
      <c r="AG18" s="35">
        <v>1.3789999999999623</v>
      </c>
      <c r="AH18" s="35">
        <v>14.279999999999987</v>
      </c>
      <c r="AI18" s="35">
        <v>-1.4999999999883551E-2</v>
      </c>
      <c r="AJ18" s="35">
        <v>1.3000000000019555E-2</v>
      </c>
      <c r="AK18" s="35">
        <v>8.9999999999577085E-3</v>
      </c>
      <c r="AL18" s="35">
        <v>0.29400000000005377</v>
      </c>
      <c r="AM18" s="35">
        <v>0.10533333333334367</v>
      </c>
      <c r="AN18" s="35">
        <v>0.13611111111111837</v>
      </c>
      <c r="AO18" s="35">
        <v>0.17848148148150525</v>
      </c>
      <c r="AP18" s="35">
        <v>0.13997530864198912</v>
      </c>
      <c r="AQ18" s="35">
        <v>0.15152263374487093</v>
      </c>
      <c r="AR18" s="35">
        <v>0.15665980795612178</v>
      </c>
      <c r="AS18" s="35">
        <v>0.14938591678099394</v>
      </c>
      <c r="AT18" s="35">
        <v>0.15252278616066223</v>
      </c>
      <c r="AU18" s="35">
        <v>0.15285617029925933</v>
      </c>
      <c r="AV18" s="35">
        <v>0.15158829108030517</v>
      </c>
    </row>
    <row r="19" spans="1:48" ht="15.75" thickBot="1" x14ac:dyDescent="0.3">
      <c r="A19" s="1"/>
      <c r="B19" s="27"/>
      <c r="C19" s="29"/>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row>
    <row r="20" spans="1:48" x14ac:dyDescent="0.25">
      <c r="A20" s="1"/>
      <c r="B20" s="1"/>
      <c r="C20" s="2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x14ac:dyDescent="0.25">
      <c r="A21" s="1"/>
      <c r="B21" s="1"/>
      <c r="C21" s="2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15" t="str">
        <f>+TOC!A90&amp;" Government Programs"</f>
        <v>Arkansas Government Programs</v>
      </c>
      <c r="C22" s="16"/>
      <c r="D22" s="15">
        <v>1990</v>
      </c>
      <c r="E22" s="15">
        <v>1991</v>
      </c>
      <c r="F22" s="15">
        <v>1992</v>
      </c>
      <c r="G22" s="15">
        <v>1993</v>
      </c>
      <c r="H22" s="15">
        <v>1994</v>
      </c>
      <c r="I22" s="15">
        <v>1995</v>
      </c>
      <c r="J22" s="15">
        <v>1996</v>
      </c>
      <c r="K22" s="15">
        <v>1997</v>
      </c>
      <c r="L22" s="15">
        <v>1998</v>
      </c>
      <c r="M22" s="15">
        <v>1999</v>
      </c>
      <c r="N22" s="15">
        <v>2000</v>
      </c>
      <c r="O22" s="15">
        <v>2001</v>
      </c>
      <c r="P22" s="15">
        <v>2002</v>
      </c>
      <c r="Q22" s="15">
        <v>2003</v>
      </c>
      <c r="R22" s="15">
        <v>2004</v>
      </c>
      <c r="S22" s="15">
        <v>2005</v>
      </c>
      <c r="T22" s="15">
        <v>2006</v>
      </c>
      <c r="U22" s="15">
        <v>2007</v>
      </c>
      <c r="V22" s="15">
        <v>2008</v>
      </c>
      <c r="W22" s="15">
        <v>2009</v>
      </c>
      <c r="X22" s="15">
        <v>2010</v>
      </c>
      <c r="Y22" s="15">
        <v>2011</v>
      </c>
      <c r="Z22" s="15">
        <v>2012</v>
      </c>
      <c r="AA22" s="15">
        <v>2013</v>
      </c>
      <c r="AB22" s="15">
        <v>2014</v>
      </c>
      <c r="AC22" s="15">
        <v>2015</v>
      </c>
      <c r="AD22" s="15">
        <v>2016</v>
      </c>
      <c r="AE22" s="15">
        <v>2017</v>
      </c>
      <c r="AF22" s="15">
        <v>2018</v>
      </c>
      <c r="AG22" s="15">
        <v>2019</v>
      </c>
      <c r="AH22" s="15">
        <v>2020</v>
      </c>
      <c r="AI22" s="15">
        <v>2021</v>
      </c>
      <c r="AJ22" s="15">
        <v>2022</v>
      </c>
      <c r="AK22" s="15">
        <v>2023</v>
      </c>
      <c r="AL22" s="15">
        <v>2024</v>
      </c>
      <c r="AM22" s="15">
        <v>2025</v>
      </c>
      <c r="AN22" s="15">
        <v>2026</v>
      </c>
      <c r="AO22" s="15">
        <v>2027</v>
      </c>
      <c r="AP22" s="15">
        <v>2028</v>
      </c>
      <c r="AQ22" s="15">
        <v>2029</v>
      </c>
      <c r="AR22" s="15">
        <v>2030</v>
      </c>
      <c r="AS22" s="15">
        <v>2031</v>
      </c>
      <c r="AT22" s="15">
        <v>2032</v>
      </c>
      <c r="AU22" s="15">
        <v>2033</v>
      </c>
      <c r="AV22" s="15">
        <v>2034</v>
      </c>
    </row>
    <row r="23" spans="1:48" ht="15.75" thickBot="1" x14ac:dyDescent="0.3">
      <c r="A23" s="1"/>
      <c r="B23" s="19"/>
      <c r="C23" s="20" t="s">
        <v>7</v>
      </c>
      <c r="D23" s="19"/>
      <c r="E23" s="19"/>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row>
    <row r="24" spans="1:48" x14ac:dyDescent="0.25">
      <c r="A24" s="1"/>
      <c r="B24" s="1"/>
      <c r="C24" s="21"/>
      <c r="D24" s="35"/>
      <c r="E24" s="35"/>
      <c r="F24" s="35"/>
      <c r="G24" s="35"/>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row>
    <row r="25" spans="1:48" x14ac:dyDescent="0.25">
      <c r="A25" s="1"/>
      <c r="B25" s="22" t="s">
        <v>8</v>
      </c>
      <c r="C25" s="21"/>
      <c r="D25" s="35"/>
      <c r="E25" s="35"/>
      <c r="F25" s="35"/>
      <c r="G25" s="35"/>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row>
    <row r="26" spans="1:48" x14ac:dyDescent="0.25">
      <c r="A26" s="1"/>
      <c r="B26" s="23" t="s">
        <v>253</v>
      </c>
      <c r="C26" s="21" t="s">
        <v>10</v>
      </c>
      <c r="D26" s="35"/>
      <c r="E26" s="35"/>
      <c r="F26" s="35"/>
      <c r="G26" s="35"/>
      <c r="H26" s="35"/>
      <c r="I26" s="35"/>
      <c r="J26" s="35"/>
      <c r="K26" s="35"/>
      <c r="L26" s="35"/>
      <c r="M26" s="35"/>
      <c r="N26" s="35"/>
      <c r="O26" s="35"/>
      <c r="P26" s="35"/>
      <c r="Q26" s="35"/>
      <c r="R26" s="35"/>
      <c r="S26" s="35"/>
      <c r="T26" s="35"/>
      <c r="U26" s="35"/>
      <c r="V26" s="35"/>
      <c r="W26" s="35"/>
      <c r="X26" s="35"/>
      <c r="Y26" s="35"/>
      <c r="Z26" s="35"/>
      <c r="AA26" s="35"/>
      <c r="AB26" s="35">
        <v>0</v>
      </c>
      <c r="AC26" s="35">
        <v>0</v>
      </c>
      <c r="AD26" s="35">
        <v>0</v>
      </c>
      <c r="AE26" s="35">
        <v>0</v>
      </c>
      <c r="AF26" s="35">
        <v>0</v>
      </c>
      <c r="AG26" s="32">
        <v>261.63642000000004</v>
      </c>
      <c r="AH26" s="32">
        <v>261.63642000000004</v>
      </c>
      <c r="AI26" s="32">
        <v>261.06878</v>
      </c>
      <c r="AJ26" s="32">
        <v>261.06878</v>
      </c>
      <c r="AK26" s="32">
        <v>261.06878</v>
      </c>
      <c r="AL26" s="32">
        <v>259.50440959215973</v>
      </c>
      <c r="AM26" s="32">
        <v>259.48741596176944</v>
      </c>
      <c r="AN26" s="32">
        <v>312.52025030170734</v>
      </c>
      <c r="AO26" s="32">
        <v>310.81189240569705</v>
      </c>
      <c r="AP26" s="32">
        <v>310.80312067597788</v>
      </c>
      <c r="AQ26" s="32">
        <v>310.83649461282153</v>
      </c>
      <c r="AR26" s="32">
        <v>310.84009784576079</v>
      </c>
      <c r="AS26" s="32">
        <v>310.86263051933076</v>
      </c>
      <c r="AT26" s="32">
        <v>310.87149468574381</v>
      </c>
      <c r="AU26" s="32">
        <v>310.89147881483598</v>
      </c>
      <c r="AV26" s="32">
        <v>310.91709211028569</v>
      </c>
    </row>
    <row r="27" spans="1:48" x14ac:dyDescent="0.25">
      <c r="A27" s="1"/>
      <c r="B27" s="23" t="s">
        <v>254</v>
      </c>
      <c r="C27" s="21" t="s">
        <v>10</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v>380.56508880000001</v>
      </c>
      <c r="AC27" s="32">
        <v>371.33079101658069</v>
      </c>
      <c r="AD27" s="32">
        <v>416.57031145529493</v>
      </c>
      <c r="AE27" s="32">
        <v>389.48873042426089</v>
      </c>
      <c r="AF27" s="32">
        <v>220.23580961346659</v>
      </c>
      <c r="AG27" s="32">
        <v>256.05523000000011</v>
      </c>
      <c r="AH27" s="32">
        <v>254.46334000000004</v>
      </c>
      <c r="AI27" s="32">
        <v>254.08872000000002</v>
      </c>
      <c r="AJ27" s="32">
        <v>252.12768000000008</v>
      </c>
      <c r="AK27" s="32">
        <v>247.51532000000003</v>
      </c>
      <c r="AL27" s="32">
        <v>249.89372</v>
      </c>
      <c r="AM27" s="32">
        <v>238.44467</v>
      </c>
      <c r="AN27" s="32">
        <v>303.18005764878802</v>
      </c>
      <c r="AO27" s="32">
        <v>301.52275689820578</v>
      </c>
      <c r="AP27" s="32">
        <v>301.51424732636406</v>
      </c>
      <c r="AQ27" s="32">
        <v>301.5466238270435</v>
      </c>
      <c r="AR27" s="32">
        <v>301.55011937131366</v>
      </c>
      <c r="AS27" s="32">
        <v>301.57197861808351</v>
      </c>
      <c r="AT27" s="32">
        <v>301.58057786399326</v>
      </c>
      <c r="AU27" s="32">
        <v>301.59996473381801</v>
      </c>
      <c r="AV27" s="32">
        <v>301.62481253290792</v>
      </c>
    </row>
    <row r="28" spans="1:48" x14ac:dyDescent="0.25">
      <c r="A28" s="1"/>
      <c r="B28" s="23" t="s">
        <v>255</v>
      </c>
      <c r="C28" s="21" t="s">
        <v>228</v>
      </c>
      <c r="D28" s="39"/>
      <c r="E28" s="39"/>
      <c r="F28" s="39"/>
      <c r="G28" s="39"/>
      <c r="H28" s="39"/>
      <c r="I28" s="39"/>
      <c r="J28" s="39"/>
      <c r="K28" s="39"/>
      <c r="L28" s="39"/>
      <c r="M28" s="39"/>
      <c r="N28" s="39"/>
      <c r="O28" s="39"/>
      <c r="P28" s="39"/>
      <c r="Q28" s="39"/>
      <c r="R28" s="39"/>
      <c r="S28" s="39"/>
      <c r="T28" s="39"/>
      <c r="U28" s="39"/>
      <c r="V28" s="39"/>
      <c r="W28" s="39"/>
      <c r="X28" s="39"/>
      <c r="Y28" s="39"/>
      <c r="Z28" s="39"/>
      <c r="AA28" s="39"/>
      <c r="AB28" s="39">
        <v>0.13950969099999999</v>
      </c>
      <c r="AC28" s="39">
        <v>0.13950969149240044</v>
      </c>
      <c r="AD28" s="39">
        <v>0.13950969149240044</v>
      </c>
      <c r="AE28" s="39">
        <v>0.13950969149240044</v>
      </c>
      <c r="AF28" s="39">
        <v>0.14532129341912237</v>
      </c>
      <c r="AG28" s="39">
        <v>0.59849890708544928</v>
      </c>
      <c r="AH28" s="39">
        <v>0.59730667315119357</v>
      </c>
      <c r="AI28" s="39">
        <v>0.58604101839405742</v>
      </c>
      <c r="AJ28" s="39">
        <v>0.52696676885118177</v>
      </c>
      <c r="AK28" s="39">
        <v>0.4797250529785389</v>
      </c>
      <c r="AL28" s="39">
        <v>0.41746383222435524</v>
      </c>
      <c r="AM28" s="39">
        <v>0.39880466373817214</v>
      </c>
      <c r="AN28" s="39">
        <v>0.39403104118188792</v>
      </c>
      <c r="AO28" s="39">
        <v>0.37783380596068139</v>
      </c>
      <c r="AP28" s="39">
        <v>0.51645875513713702</v>
      </c>
      <c r="AQ28" s="39">
        <v>0.5307038206448047</v>
      </c>
      <c r="AR28" s="39">
        <v>0.55172282080414781</v>
      </c>
      <c r="AS28" s="39">
        <v>0.5838062764878349</v>
      </c>
      <c r="AT28" s="39">
        <v>0.57714554595421863</v>
      </c>
      <c r="AU28" s="39">
        <v>0.59092314767696486</v>
      </c>
      <c r="AV28" s="39">
        <v>0.6332395201740606</v>
      </c>
    </row>
    <row r="29" spans="1:48" x14ac:dyDescent="0.25">
      <c r="A29" s="1"/>
      <c r="B29" s="23" t="s">
        <v>256</v>
      </c>
      <c r="C29" s="21" t="s">
        <v>228</v>
      </c>
      <c r="D29" s="39"/>
      <c r="E29" s="39"/>
      <c r="F29" s="39"/>
      <c r="G29" s="39"/>
      <c r="H29" s="39"/>
      <c r="I29" s="39"/>
      <c r="J29" s="39"/>
      <c r="K29" s="39"/>
      <c r="L29" s="39"/>
      <c r="M29" s="39"/>
      <c r="N29" s="39"/>
      <c r="O29" s="39"/>
      <c r="P29" s="39"/>
      <c r="Q29" s="39"/>
      <c r="R29" s="39"/>
      <c r="S29" s="39"/>
      <c r="T29" s="39"/>
      <c r="U29" s="39"/>
      <c r="V29" s="39"/>
      <c r="W29" s="39"/>
      <c r="X29" s="39"/>
      <c r="Y29" s="39"/>
      <c r="Z29" s="39"/>
      <c r="AA29" s="39"/>
      <c r="AB29" s="39">
        <v>0.86049030900000001</v>
      </c>
      <c r="AC29" s="39">
        <v>0.86049030850759956</v>
      </c>
      <c r="AD29" s="39">
        <v>0.86049030850759956</v>
      </c>
      <c r="AE29" s="39">
        <v>0.86049030850759956</v>
      </c>
      <c r="AF29" s="39">
        <v>0.85467870658087763</v>
      </c>
      <c r="AG29" s="39">
        <v>0.34258059906768162</v>
      </c>
      <c r="AH29" s="39">
        <v>0.34425486770137548</v>
      </c>
      <c r="AI29" s="39">
        <v>0.40224516140637412</v>
      </c>
      <c r="AJ29" s="39">
        <v>0.46087333923324392</v>
      </c>
      <c r="AK29" s="39">
        <v>0.4988573232557888</v>
      </c>
      <c r="AL29" s="39">
        <v>0.57255472446446443</v>
      </c>
      <c r="AM29" s="39">
        <v>0.60119533626182786</v>
      </c>
      <c r="AN29" s="39">
        <v>0.60596895881811208</v>
      </c>
      <c r="AO29" s="39">
        <v>0.62216619403931861</v>
      </c>
      <c r="AP29" s="39">
        <v>0.48354124486286298</v>
      </c>
      <c r="AQ29" s="39">
        <v>0.46929617935519535</v>
      </c>
      <c r="AR29" s="39">
        <v>0.44827717919585219</v>
      </c>
      <c r="AS29" s="39">
        <v>0.41619372351216505</v>
      </c>
      <c r="AT29" s="39">
        <v>0.42285445404578137</v>
      </c>
      <c r="AU29" s="39">
        <v>0.40907685232303514</v>
      </c>
      <c r="AV29" s="39">
        <v>0.36676047982593935</v>
      </c>
    </row>
    <row r="30" spans="1:48" x14ac:dyDescent="0.25">
      <c r="A30" s="1"/>
      <c r="B30" s="1"/>
      <c r="C30" s="21"/>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row>
    <row r="31" spans="1:48" x14ac:dyDescent="0.25">
      <c r="A31" s="1"/>
      <c r="B31" s="46" t="s">
        <v>252</v>
      </c>
      <c r="C31" s="21"/>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row>
    <row r="32" spans="1:48" x14ac:dyDescent="0.25">
      <c r="A32" s="1"/>
      <c r="B32" s="23" t="s">
        <v>253</v>
      </c>
      <c r="C32" s="21" t="s">
        <v>10</v>
      </c>
      <c r="D32" s="35"/>
      <c r="E32" s="35"/>
      <c r="F32" s="35"/>
      <c r="G32" s="35"/>
      <c r="H32" s="35"/>
      <c r="I32" s="35"/>
      <c r="J32" s="35"/>
      <c r="K32" s="35"/>
      <c r="L32" s="35"/>
      <c r="M32" s="35"/>
      <c r="N32" s="35"/>
      <c r="O32" s="35"/>
      <c r="P32" s="35"/>
      <c r="Q32" s="35"/>
      <c r="R32" s="35"/>
      <c r="S32" s="35"/>
      <c r="T32" s="35"/>
      <c r="U32" s="35"/>
      <c r="V32" s="35"/>
      <c r="W32" s="35"/>
      <c r="X32" s="35"/>
      <c r="Y32" s="35"/>
      <c r="Z32" s="35"/>
      <c r="AA32" s="35"/>
      <c r="AB32" s="35">
        <v>0</v>
      </c>
      <c r="AC32" s="35">
        <v>0</v>
      </c>
      <c r="AD32" s="35">
        <v>0</v>
      </c>
      <c r="AE32" s="35">
        <v>0</v>
      </c>
      <c r="AF32" s="35">
        <v>0</v>
      </c>
      <c r="AG32" s="32">
        <v>861.2253300000001</v>
      </c>
      <c r="AH32" s="32">
        <v>861.2253300000001</v>
      </c>
      <c r="AI32" s="32">
        <v>861.31335999999988</v>
      </c>
      <c r="AJ32" s="32">
        <v>861.31335999999988</v>
      </c>
      <c r="AK32" s="32">
        <v>861.31335999999988</v>
      </c>
      <c r="AL32" s="32">
        <v>863.16138454191105</v>
      </c>
      <c r="AM32" s="32">
        <v>862.9735941888232</v>
      </c>
      <c r="AN32" s="32">
        <v>893.86290865466253</v>
      </c>
      <c r="AO32" s="32">
        <v>894.00695552506875</v>
      </c>
      <c r="AP32" s="32">
        <v>893.95259799491896</v>
      </c>
      <c r="AQ32" s="32">
        <v>894.1594129374995</v>
      </c>
      <c r="AR32" s="32">
        <v>894.18174181098323</v>
      </c>
      <c r="AS32" s="32">
        <v>894.32137453134203</v>
      </c>
      <c r="AT32" s="32">
        <v>894.37630488242166</v>
      </c>
      <c r="AU32" s="32">
        <v>894.50014452801315</v>
      </c>
      <c r="AV32" s="32">
        <v>894.65886755348492</v>
      </c>
    </row>
    <row r="33" spans="1:48" x14ac:dyDescent="0.25">
      <c r="A33" s="1"/>
      <c r="B33" s="23" t="s">
        <v>254</v>
      </c>
      <c r="C33" s="21" t="s">
        <v>10</v>
      </c>
      <c r="D33" s="32"/>
      <c r="E33" s="32"/>
      <c r="F33" s="32"/>
      <c r="G33" s="32"/>
      <c r="H33" s="32"/>
      <c r="I33" s="32"/>
      <c r="J33" s="32"/>
      <c r="K33" s="32"/>
      <c r="L33" s="32"/>
      <c r="M33" s="32"/>
      <c r="N33" s="32"/>
      <c r="O33" s="32"/>
      <c r="P33" s="32"/>
      <c r="Q33" s="32"/>
      <c r="R33" s="32"/>
      <c r="S33" s="32"/>
      <c r="T33" s="32"/>
      <c r="U33" s="32"/>
      <c r="V33" s="32"/>
      <c r="W33" s="32"/>
      <c r="X33" s="32"/>
      <c r="Y33" s="32"/>
      <c r="Z33" s="32"/>
      <c r="AA33" s="32"/>
      <c r="AB33" s="32">
        <v>1122.6010000000001</v>
      </c>
      <c r="AC33" s="32">
        <v>0</v>
      </c>
      <c r="AD33" s="32">
        <v>0</v>
      </c>
      <c r="AE33" s="32">
        <v>0</v>
      </c>
      <c r="AF33" s="32">
        <v>799.75625000000002</v>
      </c>
      <c r="AG33" s="32">
        <v>852.03179000000034</v>
      </c>
      <c r="AH33" s="32">
        <v>849.81267000000014</v>
      </c>
      <c r="AI33" s="32">
        <v>849.01251999999999</v>
      </c>
      <c r="AJ33" s="32">
        <v>593.97466000000009</v>
      </c>
      <c r="AK33" s="32">
        <v>655.73260999999991</v>
      </c>
      <c r="AL33" s="32">
        <v>626.00155000000007</v>
      </c>
      <c r="AM33" s="32">
        <v>793.94619999999986</v>
      </c>
      <c r="AN33" s="32">
        <v>804.69964631041546</v>
      </c>
      <c r="AO33" s="32">
        <v>804.82932443504262</v>
      </c>
      <c r="AP33" s="32">
        <v>804.78038909511247</v>
      </c>
      <c r="AQ33" s="32">
        <v>804.96657414601339</v>
      </c>
      <c r="AR33" s="32">
        <v>804.98667570344571</v>
      </c>
      <c r="AS33" s="32">
        <v>805.11237999165155</v>
      </c>
      <c r="AT33" s="32">
        <v>805.16183101334343</v>
      </c>
      <c r="AU33" s="32">
        <v>805.27331759371475</v>
      </c>
      <c r="AV33" s="32">
        <v>805.41620791976118</v>
      </c>
    </row>
    <row r="34" spans="1:48" x14ac:dyDescent="0.25">
      <c r="A34" s="1"/>
      <c r="B34" s="23" t="s">
        <v>255</v>
      </c>
      <c r="C34" s="21" t="s">
        <v>228</v>
      </c>
      <c r="D34" s="39"/>
      <c r="E34" s="39"/>
      <c r="F34" s="39"/>
      <c r="G34" s="39"/>
      <c r="H34" s="39"/>
      <c r="I34" s="39"/>
      <c r="J34" s="39"/>
      <c r="K34" s="39"/>
      <c r="L34" s="39"/>
      <c r="M34" s="39"/>
      <c r="N34" s="39"/>
      <c r="O34" s="39"/>
      <c r="P34" s="39"/>
      <c r="Q34" s="39"/>
      <c r="R34" s="39"/>
      <c r="S34" s="39"/>
      <c r="T34" s="39"/>
      <c r="U34" s="39"/>
      <c r="V34" s="39"/>
      <c r="W34" s="39"/>
      <c r="X34" s="39"/>
      <c r="Y34" s="39"/>
      <c r="Z34" s="39"/>
      <c r="AA34" s="39"/>
      <c r="AB34" s="39">
        <v>0.99</v>
      </c>
      <c r="AC34" s="39">
        <v>0.99</v>
      </c>
      <c r="AD34" s="39">
        <v>0.99</v>
      </c>
      <c r="AE34" s="39">
        <v>0.99</v>
      </c>
      <c r="AF34" s="39">
        <v>0.74028805651722007</v>
      </c>
      <c r="AG34" s="39">
        <v>0.99815992552565602</v>
      </c>
      <c r="AH34" s="39">
        <v>0.99854041403177585</v>
      </c>
      <c r="AI34" s="39">
        <v>0.99351353339019099</v>
      </c>
      <c r="AJ34" s="39">
        <v>0.97885413103986629</v>
      </c>
      <c r="AK34" s="39">
        <v>0.956922746300508</v>
      </c>
      <c r="AL34" s="39">
        <v>0.96872066850313676</v>
      </c>
      <c r="AM34" s="39">
        <v>0.99184586503388505</v>
      </c>
      <c r="AN34" s="39">
        <v>0.98803004984279263</v>
      </c>
      <c r="AO34" s="39">
        <v>0.98166262208536492</v>
      </c>
      <c r="AP34" s="39">
        <v>0.99698898860065932</v>
      </c>
      <c r="AQ34" s="39">
        <v>0.99714475497480348</v>
      </c>
      <c r="AR34" s="39">
        <v>0.99851592443466652</v>
      </c>
      <c r="AS34" s="39">
        <v>0.99887804217566334</v>
      </c>
      <c r="AT34" s="39">
        <v>0.99884618658751589</v>
      </c>
      <c r="AU34" s="39">
        <v>0.99895420893855891</v>
      </c>
      <c r="AV34" s="39">
        <v>0.99901325148549214</v>
      </c>
    </row>
    <row r="35" spans="1:48" x14ac:dyDescent="0.25">
      <c r="A35" s="1"/>
      <c r="B35" s="23" t="s">
        <v>256</v>
      </c>
      <c r="C35" s="21" t="s">
        <v>228</v>
      </c>
      <c r="D35" s="39"/>
      <c r="E35" s="39"/>
      <c r="F35" s="39"/>
      <c r="G35" s="39"/>
      <c r="H35" s="39"/>
      <c r="I35" s="39"/>
      <c r="J35" s="39"/>
      <c r="K35" s="39"/>
      <c r="L35" s="39"/>
      <c r="M35" s="39"/>
      <c r="N35" s="39"/>
      <c r="O35" s="39"/>
      <c r="P35" s="39"/>
      <c r="Q35" s="39"/>
      <c r="R35" s="39"/>
      <c r="S35" s="39"/>
      <c r="T35" s="39"/>
      <c r="U35" s="39"/>
      <c r="V35" s="39"/>
      <c r="W35" s="39"/>
      <c r="X35" s="39"/>
      <c r="Y35" s="39"/>
      <c r="Z35" s="39"/>
      <c r="AA35" s="39"/>
      <c r="AB35" s="39">
        <v>0.01</v>
      </c>
      <c r="AC35" s="39">
        <v>0.01</v>
      </c>
      <c r="AD35" s="39">
        <v>0.01</v>
      </c>
      <c r="AE35" s="39">
        <v>0.01</v>
      </c>
      <c r="AF35" s="39">
        <v>0.25971194348277993</v>
      </c>
      <c r="AG35" s="39">
        <v>1.2407397952598977E-3</v>
      </c>
      <c r="AH35" s="39">
        <v>1.1153232970863636E-3</v>
      </c>
      <c r="AI35" s="39">
        <v>6.4729687473333115E-3</v>
      </c>
      <c r="AJ35" s="39">
        <v>2.1120596370503036E-2</v>
      </c>
      <c r="AK35" s="39">
        <v>2.6435882150195336E-2</v>
      </c>
      <c r="AL35" s="39">
        <v>2.680178667289242E-2</v>
      </c>
      <c r="AM35" s="39">
        <v>8.1541349661149211E-3</v>
      </c>
      <c r="AN35" s="39">
        <v>1.1969950157207374E-2</v>
      </c>
      <c r="AO35" s="39">
        <v>1.8337377914635092E-2</v>
      </c>
      <c r="AP35" s="39">
        <v>3.011011399340712E-3</v>
      </c>
      <c r="AQ35" s="39">
        <v>2.8552450251964718E-3</v>
      </c>
      <c r="AR35" s="39">
        <v>1.4840755653335192E-3</v>
      </c>
      <c r="AS35" s="39">
        <v>1.1219578243366207E-3</v>
      </c>
      <c r="AT35" s="39">
        <v>1.1538134124840929E-3</v>
      </c>
      <c r="AU35" s="39">
        <v>1.0457910614411255E-3</v>
      </c>
      <c r="AV35" s="39">
        <v>9.8674851450788266E-4</v>
      </c>
    </row>
    <row r="36" spans="1:48" x14ac:dyDescent="0.25">
      <c r="A36" s="1"/>
      <c r="B36" s="23"/>
      <c r="C36" s="21"/>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row>
    <row r="37" spans="1:48" x14ac:dyDescent="0.25">
      <c r="A37" s="1"/>
      <c r="B37" s="46" t="s">
        <v>257</v>
      </c>
      <c r="C37" s="21"/>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row>
    <row r="38" spans="1:48" x14ac:dyDescent="0.25">
      <c r="A38" s="1"/>
      <c r="B38" s="23" t="s">
        <v>253</v>
      </c>
      <c r="C38" s="21" t="s">
        <v>10</v>
      </c>
      <c r="D38" s="35"/>
      <c r="E38" s="35"/>
      <c r="F38" s="35"/>
      <c r="G38" s="35"/>
      <c r="H38" s="35"/>
      <c r="I38" s="35"/>
      <c r="J38" s="35"/>
      <c r="K38" s="35"/>
      <c r="L38" s="35"/>
      <c r="M38" s="35"/>
      <c r="N38" s="35"/>
      <c r="O38" s="35"/>
      <c r="P38" s="35"/>
      <c r="Q38" s="35"/>
      <c r="R38" s="35"/>
      <c r="S38" s="35"/>
      <c r="T38" s="35"/>
      <c r="U38" s="35"/>
      <c r="V38" s="35"/>
      <c r="W38" s="35"/>
      <c r="X38" s="35"/>
      <c r="Y38" s="35"/>
      <c r="Z38" s="35"/>
      <c r="AA38" s="35"/>
      <c r="AB38" s="35">
        <v>0</v>
      </c>
      <c r="AC38" s="35">
        <v>0</v>
      </c>
      <c r="AD38" s="35">
        <v>0</v>
      </c>
      <c r="AE38" s="35">
        <v>0</v>
      </c>
      <c r="AF38" s="35">
        <v>0</v>
      </c>
      <c r="AG38" s="32">
        <v>1961.1696400000001</v>
      </c>
      <c r="AH38" s="32">
        <v>1961.1696400000001</v>
      </c>
      <c r="AI38" s="32">
        <v>1959.7827199999999</v>
      </c>
      <c r="AJ38" s="32">
        <v>1959.7827199999999</v>
      </c>
      <c r="AK38" s="32">
        <v>1959.7827199999999</v>
      </c>
      <c r="AL38" s="32">
        <v>1951.7082324193684</v>
      </c>
      <c r="AM38" s="32">
        <v>1951.7077359474381</v>
      </c>
      <c r="AN38" s="32">
        <v>1989.4856727719123</v>
      </c>
      <c r="AO38" s="32">
        <v>1981.4069147099972</v>
      </c>
      <c r="AP38" s="32">
        <v>1981.4066825410348</v>
      </c>
      <c r="AQ38" s="32">
        <v>1981.4075658779059</v>
      </c>
      <c r="AR38" s="32">
        <v>1981.4076612477909</v>
      </c>
      <c r="AS38" s="32">
        <v>1981.4082576395635</v>
      </c>
      <c r="AT38" s="32">
        <v>1981.4084922551278</v>
      </c>
      <c r="AU38" s="32">
        <v>1981.4090211923685</v>
      </c>
      <c r="AV38" s="32">
        <v>1981.4096991216268</v>
      </c>
    </row>
    <row r="39" spans="1:48" x14ac:dyDescent="0.25">
      <c r="A39" s="1"/>
      <c r="B39" s="23" t="s">
        <v>254</v>
      </c>
      <c r="C39" s="21" t="s">
        <v>10</v>
      </c>
      <c r="D39" s="32"/>
      <c r="E39" s="32"/>
      <c r="F39" s="32"/>
      <c r="G39" s="32"/>
      <c r="H39" s="32"/>
      <c r="I39" s="32"/>
      <c r="J39" s="32"/>
      <c r="K39" s="32"/>
      <c r="L39" s="32"/>
      <c r="M39" s="32"/>
      <c r="N39" s="32"/>
      <c r="O39" s="32"/>
      <c r="P39" s="32"/>
      <c r="Q39" s="32"/>
      <c r="R39" s="32"/>
      <c r="S39" s="32"/>
      <c r="T39" s="32"/>
      <c r="U39" s="32"/>
      <c r="V39" s="32"/>
      <c r="W39" s="32"/>
      <c r="X39" s="32"/>
      <c r="Y39" s="32"/>
      <c r="Z39" s="32"/>
      <c r="AA39" s="32"/>
      <c r="AB39" s="32">
        <v>1935.8632640000001</v>
      </c>
      <c r="AC39" s="32">
        <v>1851.2894112969773</v>
      </c>
      <c r="AD39" s="32">
        <v>1966.9166215624059</v>
      </c>
      <c r="AE39" s="32">
        <v>1918.0230990005371</v>
      </c>
      <c r="AF39" s="32">
        <v>1879.0583408165751</v>
      </c>
      <c r="AG39" s="32">
        <v>1939.79997</v>
      </c>
      <c r="AH39" s="32">
        <v>1934.3274700000006</v>
      </c>
      <c r="AI39" s="32">
        <v>1938.3163000000002</v>
      </c>
      <c r="AJ39" s="32">
        <v>1925.4840400000005</v>
      </c>
      <c r="AK39" s="32">
        <v>1879.5890400000003</v>
      </c>
      <c r="AL39" s="32">
        <v>1915.1878499999996</v>
      </c>
      <c r="AM39" s="32">
        <v>1859.8408800000007</v>
      </c>
      <c r="AN39" s="32">
        <v>1953.7023657448635</v>
      </c>
      <c r="AO39" s="32">
        <v>1945.7689139216832</v>
      </c>
      <c r="AP39" s="32">
        <v>1945.7686859285607</v>
      </c>
      <c r="AQ39" s="32">
        <v>1945.7695533775491</v>
      </c>
      <c r="AR39" s="32">
        <v>1945.7696470320911</v>
      </c>
      <c r="AS39" s="32">
        <v>1945.7702326970364</v>
      </c>
      <c r="AT39" s="32">
        <v>1945.7704630927558</v>
      </c>
      <c r="AU39" s="32">
        <v>1945.7709825164204</v>
      </c>
      <c r="AV39" s="32">
        <v>1945.7716482523008</v>
      </c>
    </row>
    <row r="40" spans="1:48" x14ac:dyDescent="0.25">
      <c r="A40" s="1"/>
      <c r="B40" s="23" t="s">
        <v>255</v>
      </c>
      <c r="C40" s="21" t="s">
        <v>228</v>
      </c>
      <c r="D40" s="39"/>
      <c r="E40" s="39"/>
      <c r="F40" s="39"/>
      <c r="G40" s="39"/>
      <c r="H40" s="39"/>
      <c r="I40" s="39"/>
      <c r="J40" s="39"/>
      <c r="K40" s="39"/>
      <c r="L40" s="39"/>
      <c r="M40" s="39"/>
      <c r="N40" s="39"/>
      <c r="O40" s="39"/>
      <c r="P40" s="39"/>
      <c r="Q40" s="39"/>
      <c r="R40" s="39"/>
      <c r="S40" s="39"/>
      <c r="T40" s="39"/>
      <c r="U40" s="39"/>
      <c r="V40" s="39"/>
      <c r="W40" s="39"/>
      <c r="X40" s="39"/>
      <c r="Y40" s="39"/>
      <c r="Z40" s="39"/>
      <c r="AA40" s="39"/>
      <c r="AB40" s="39">
        <v>0.99847169499999999</v>
      </c>
      <c r="AC40" s="39">
        <v>0.99847169500441491</v>
      </c>
      <c r="AD40" s="39">
        <v>0.99847169500441491</v>
      </c>
      <c r="AE40" s="39">
        <v>0.99847169500441491</v>
      </c>
      <c r="AF40" s="39">
        <v>0.99907072912575601</v>
      </c>
      <c r="AG40" s="39">
        <v>0.99970312807838113</v>
      </c>
      <c r="AH40" s="39">
        <v>0.9996996941114894</v>
      </c>
      <c r="AI40" s="39">
        <v>0.99960673308030223</v>
      </c>
      <c r="AJ40" s="39">
        <v>0.99848302880880857</v>
      </c>
      <c r="AK40" s="39">
        <v>0.98658142313917696</v>
      </c>
      <c r="AL40" s="39">
        <v>0.99637079690411068</v>
      </c>
      <c r="AM40" s="39">
        <v>0.9991952290125643</v>
      </c>
      <c r="AN40" s="39">
        <v>0.99975247993789118</v>
      </c>
      <c r="AO40" s="39">
        <v>0.99968659134783311</v>
      </c>
      <c r="AP40" s="39">
        <v>0.9996156573452516</v>
      </c>
      <c r="AQ40" s="39">
        <v>0.99958926330660391</v>
      </c>
      <c r="AR40" s="39">
        <v>0.99960391624437628</v>
      </c>
      <c r="AS40" s="39">
        <v>0.99963397118515862</v>
      </c>
      <c r="AT40" s="39">
        <v>0.99966306972908137</v>
      </c>
      <c r="AU40" s="39">
        <v>0.99968186645425139</v>
      </c>
      <c r="AV40" s="39">
        <v>0.99970551938496266</v>
      </c>
    </row>
    <row r="41" spans="1:48" x14ac:dyDescent="0.25">
      <c r="A41" s="1"/>
      <c r="B41" s="23" t="s">
        <v>256</v>
      </c>
      <c r="C41" s="21" t="s">
        <v>228</v>
      </c>
      <c r="D41" s="39"/>
      <c r="E41" s="39"/>
      <c r="F41" s="39"/>
      <c r="G41" s="39"/>
      <c r="H41" s="39"/>
      <c r="I41" s="39"/>
      <c r="J41" s="39"/>
      <c r="K41" s="39"/>
      <c r="L41" s="39"/>
      <c r="M41" s="39"/>
      <c r="N41" s="39"/>
      <c r="O41" s="39"/>
      <c r="P41" s="39"/>
      <c r="Q41" s="39"/>
      <c r="R41" s="39"/>
      <c r="S41" s="39"/>
      <c r="T41" s="39"/>
      <c r="U41" s="39"/>
      <c r="V41" s="39"/>
      <c r="W41" s="39"/>
      <c r="X41" s="39"/>
      <c r="Y41" s="39"/>
      <c r="Z41" s="39"/>
      <c r="AA41" s="39"/>
      <c r="AB41" s="39">
        <v>1.528305E-3</v>
      </c>
      <c r="AC41" s="39">
        <v>1.5283049955850771E-3</v>
      </c>
      <c r="AD41" s="39">
        <v>1.5283049955850771E-3</v>
      </c>
      <c r="AE41" s="39">
        <v>1.5283049955850771E-3</v>
      </c>
      <c r="AF41" s="39">
        <v>9.2927087424401014E-4</v>
      </c>
      <c r="AG41" s="39">
        <v>2.1732883677375806E-4</v>
      </c>
      <c r="AH41" s="39">
        <v>2.1970857032121418E-4</v>
      </c>
      <c r="AI41" s="39">
        <v>3.8272064224462063E-4</v>
      </c>
      <c r="AJ41" s="39">
        <v>1.5092095291494357E-3</v>
      </c>
      <c r="AK41" s="39">
        <v>1.7480363686308788E-3</v>
      </c>
      <c r="AL41" s="39">
        <v>3.6292030958893304E-3</v>
      </c>
      <c r="AM41" s="39">
        <v>8.0477098743567132E-4</v>
      </c>
      <c r="AN41" s="39">
        <v>2.4752006210881276E-4</v>
      </c>
      <c r="AO41" s="39">
        <v>3.134086521669321E-4</v>
      </c>
      <c r="AP41" s="39">
        <v>3.8434265474842933E-4</v>
      </c>
      <c r="AQ41" s="39">
        <v>4.1073669339610126E-4</v>
      </c>
      <c r="AR41" s="39">
        <v>3.9608375562373181E-4</v>
      </c>
      <c r="AS41" s="39">
        <v>3.6602881484136622E-4</v>
      </c>
      <c r="AT41" s="39">
        <v>3.3693027091868488E-4</v>
      </c>
      <c r="AU41" s="39">
        <v>3.1813354574859785E-4</v>
      </c>
      <c r="AV41" s="39">
        <v>2.9448061503736198E-4</v>
      </c>
    </row>
    <row r="42" spans="1:48" x14ac:dyDescent="0.25">
      <c r="A42" s="1"/>
      <c r="B42" s="50"/>
      <c r="C42" s="21"/>
      <c r="D42" s="35"/>
      <c r="E42" s="35"/>
      <c r="F42" s="35"/>
      <c r="G42" s="35"/>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row>
    <row r="43" spans="1:48" x14ac:dyDescent="0.25">
      <c r="A43" s="1"/>
      <c r="B43" s="46" t="s">
        <v>262</v>
      </c>
      <c r="C43" s="21"/>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row>
    <row r="44" spans="1:48" x14ac:dyDescent="0.25">
      <c r="A44" s="1"/>
      <c r="B44" s="23" t="s">
        <v>253</v>
      </c>
      <c r="C44" s="21" t="s">
        <v>10</v>
      </c>
      <c r="D44" s="35"/>
      <c r="E44" s="35"/>
      <c r="F44" s="35"/>
      <c r="G44" s="35"/>
      <c r="H44" s="35"/>
      <c r="I44" s="35"/>
      <c r="J44" s="35"/>
      <c r="K44" s="35"/>
      <c r="L44" s="35"/>
      <c r="M44" s="35"/>
      <c r="N44" s="35"/>
      <c r="O44" s="35"/>
      <c r="P44" s="35"/>
      <c r="Q44" s="35"/>
      <c r="R44" s="35"/>
      <c r="S44" s="35"/>
      <c r="T44" s="35"/>
      <c r="U44" s="35"/>
      <c r="V44" s="35"/>
      <c r="W44" s="35"/>
      <c r="X44" s="35"/>
      <c r="Y44" s="35"/>
      <c r="Z44" s="35"/>
      <c r="AA44" s="35"/>
      <c r="AB44" s="35">
        <v>0</v>
      </c>
      <c r="AC44" s="35">
        <v>0</v>
      </c>
      <c r="AD44" s="35">
        <v>0</v>
      </c>
      <c r="AE44" s="35">
        <v>0</v>
      </c>
      <c r="AF44" s="35">
        <v>0</v>
      </c>
      <c r="AG44" s="32">
        <v>6.3225900000000008</v>
      </c>
      <c r="AH44" s="32">
        <v>6.3225900000000008</v>
      </c>
      <c r="AI44" s="32">
        <v>6.3225900000000008</v>
      </c>
      <c r="AJ44" s="32">
        <v>6.3225900000000008</v>
      </c>
      <c r="AK44" s="32">
        <v>6.3225900000000008</v>
      </c>
      <c r="AL44" s="32">
        <v>6.2698530082485728</v>
      </c>
      <c r="AM44" s="32">
        <v>6.2698488102455761</v>
      </c>
      <c r="AN44" s="32">
        <v>7.9820767957387595</v>
      </c>
      <c r="AO44" s="32">
        <v>7.9293046726301064</v>
      </c>
      <c r="AP44" s="32">
        <v>7.9293023402674496</v>
      </c>
      <c r="AQ44" s="32">
        <v>7.9293112142440201</v>
      </c>
      <c r="AR44" s="32">
        <v>7.9293121723271165</v>
      </c>
      <c r="AS44" s="32">
        <v>7.9293181636615593</v>
      </c>
      <c r="AT44" s="32">
        <v>7.9293205206027091</v>
      </c>
      <c r="AU44" s="32">
        <v>7.9293258342908786</v>
      </c>
      <c r="AV44" s="32">
        <v>7.9293326447485351</v>
      </c>
    </row>
    <row r="45" spans="1:48" x14ac:dyDescent="0.25">
      <c r="A45" s="1"/>
      <c r="B45" s="23" t="s">
        <v>254</v>
      </c>
      <c r="C45" s="21" t="s">
        <v>10</v>
      </c>
      <c r="D45" s="32"/>
      <c r="E45" s="32"/>
      <c r="F45" s="32"/>
      <c r="G45" s="32"/>
      <c r="H45" s="32"/>
      <c r="I45" s="32"/>
      <c r="J45" s="32"/>
      <c r="K45" s="32"/>
      <c r="L45" s="32"/>
      <c r="M45" s="32"/>
      <c r="N45" s="32"/>
      <c r="O45" s="32"/>
      <c r="P45" s="32"/>
      <c r="Q45" s="32"/>
      <c r="R45" s="32"/>
      <c r="S45" s="32"/>
      <c r="T45" s="32"/>
      <c r="U45" s="32"/>
      <c r="V45" s="32"/>
      <c r="W45" s="32"/>
      <c r="X45" s="32"/>
      <c r="Y45" s="32"/>
      <c r="Z45" s="32"/>
      <c r="AA45" s="32"/>
      <c r="AB45" s="32">
        <v>7.7967349889999999</v>
      </c>
      <c r="AC45" s="32">
        <v>13.018311668452675</v>
      </c>
      <c r="AD45" s="32">
        <v>13.390850900909889</v>
      </c>
      <c r="AE45" s="32">
        <v>11.401965852935907</v>
      </c>
      <c r="AF45" s="32">
        <v>7.2743468096443866</v>
      </c>
      <c r="AG45" s="32">
        <v>6.3009900000000005</v>
      </c>
      <c r="AH45" s="32">
        <v>6.2507900000000012</v>
      </c>
      <c r="AI45" s="32">
        <v>6.300580000000001</v>
      </c>
      <c r="AJ45" s="32">
        <v>6.3009900000000014</v>
      </c>
      <c r="AK45" s="32">
        <v>5.9860400000000009</v>
      </c>
      <c r="AL45" s="32">
        <v>6.2975000000000021</v>
      </c>
      <c r="AM45" s="32">
        <v>6.2324000000000019</v>
      </c>
      <c r="AN45" s="32">
        <v>7.8943781759109886</v>
      </c>
      <c r="AO45" s="32">
        <v>7.8421858570914242</v>
      </c>
      <c r="AP45" s="32">
        <v>7.8421835503543038</v>
      </c>
      <c r="AQ45" s="32">
        <v>7.8421923268330023</v>
      </c>
      <c r="AR45" s="32">
        <v>7.842193274389694</v>
      </c>
      <c r="AS45" s="32">
        <v>7.8421991998976894</v>
      </c>
      <c r="AT45" s="32">
        <v>7.842201530943262</v>
      </c>
      <c r="AU45" s="32">
        <v>7.8422067862502445</v>
      </c>
      <c r="AV45" s="32">
        <v>7.842213521881793</v>
      </c>
    </row>
    <row r="46" spans="1:48" x14ac:dyDescent="0.25">
      <c r="A46" s="1"/>
      <c r="B46" s="23" t="s">
        <v>255</v>
      </c>
      <c r="C46" s="21" t="s">
        <v>228</v>
      </c>
      <c r="D46" s="39"/>
      <c r="E46" s="39"/>
      <c r="F46" s="39"/>
      <c r="G46" s="39"/>
      <c r="H46" s="39"/>
      <c r="I46" s="39"/>
      <c r="J46" s="39"/>
      <c r="K46" s="39"/>
      <c r="L46" s="39"/>
      <c r="M46" s="39"/>
      <c r="N46" s="39"/>
      <c r="O46" s="39"/>
      <c r="P46" s="39"/>
      <c r="Q46" s="39"/>
      <c r="R46" s="39"/>
      <c r="S46" s="39"/>
      <c r="T46" s="39"/>
      <c r="U46" s="39"/>
      <c r="V46" s="39"/>
      <c r="W46" s="39"/>
      <c r="X46" s="39"/>
      <c r="Y46" s="39"/>
      <c r="Z46" s="39"/>
      <c r="AA46" s="39"/>
      <c r="AB46" s="39">
        <v>0.99030183900000002</v>
      </c>
      <c r="AC46" s="39">
        <v>0.99030183926727167</v>
      </c>
      <c r="AD46" s="39">
        <v>0.99030183926727167</v>
      </c>
      <c r="AE46" s="39">
        <v>0.99030183926727167</v>
      </c>
      <c r="AF46" s="39">
        <v>0.99320507055121088</v>
      </c>
      <c r="AG46" s="39">
        <v>0.99998711373567262</v>
      </c>
      <c r="AH46" s="39">
        <v>0.99998695701787765</v>
      </c>
      <c r="AI46" s="39">
        <v>0.98785286474828837</v>
      </c>
      <c r="AJ46" s="39">
        <v>0.98402322403554898</v>
      </c>
      <c r="AK46" s="39">
        <v>0.91349874040267021</v>
      </c>
      <c r="AL46" s="39">
        <v>0.81682254863040871</v>
      </c>
      <c r="AM46" s="39">
        <v>0.80726686348758081</v>
      </c>
      <c r="AN46" s="39">
        <v>0.81627684422280611</v>
      </c>
      <c r="AO46" s="39">
        <v>0.81689627319995894</v>
      </c>
      <c r="AP46" s="39">
        <v>0.81608740905854682</v>
      </c>
      <c r="AQ46" s="39">
        <v>0.81712222737975138</v>
      </c>
      <c r="AR46" s="39">
        <v>0.82124525409552707</v>
      </c>
      <c r="AS46" s="39">
        <v>0.82208994013754233</v>
      </c>
      <c r="AT46" s="39">
        <v>0.82210982921844655</v>
      </c>
      <c r="AU46" s="39">
        <v>0.82222019162135984</v>
      </c>
      <c r="AV46" s="39">
        <v>0.82233950073525341</v>
      </c>
    </row>
    <row r="47" spans="1:48" x14ac:dyDescent="0.25">
      <c r="A47" s="1"/>
      <c r="B47" s="23" t="s">
        <v>256</v>
      </c>
      <c r="C47" s="21" t="s">
        <v>228</v>
      </c>
      <c r="D47" s="39"/>
      <c r="E47" s="39"/>
      <c r="F47" s="39"/>
      <c r="G47" s="39"/>
      <c r="H47" s="39"/>
      <c r="I47" s="39"/>
      <c r="J47" s="39"/>
      <c r="K47" s="39"/>
      <c r="L47" s="39"/>
      <c r="M47" s="39"/>
      <c r="N47" s="39"/>
      <c r="O47" s="39"/>
      <c r="P47" s="39"/>
      <c r="Q47" s="39"/>
      <c r="R47" s="39"/>
      <c r="S47" s="39"/>
      <c r="T47" s="39"/>
      <c r="U47" s="39"/>
      <c r="V47" s="39"/>
      <c r="W47" s="39"/>
      <c r="X47" s="39"/>
      <c r="Y47" s="39"/>
      <c r="Z47" s="39"/>
      <c r="AA47" s="39"/>
      <c r="AB47" s="39">
        <v>9.6981610000000003E-3</v>
      </c>
      <c r="AC47" s="39">
        <v>9.6981607327283389E-3</v>
      </c>
      <c r="AD47" s="39">
        <v>9.6981607327283389E-3</v>
      </c>
      <c r="AE47" s="39">
        <v>9.6981607327283389E-3</v>
      </c>
      <c r="AF47" s="39">
        <v>6.7949294487890813E-3</v>
      </c>
      <c r="AG47" s="39">
        <v>0</v>
      </c>
      <c r="AH47" s="39">
        <v>0</v>
      </c>
      <c r="AI47" s="39">
        <v>1.2070892111781752E-2</v>
      </c>
      <c r="AJ47" s="39">
        <v>1.5214344565152761E-2</v>
      </c>
      <c r="AK47" s="39">
        <v>1.4961477036571755E-2</v>
      </c>
      <c r="AL47" s="39">
        <v>1.9120285827709402E-2</v>
      </c>
      <c r="AM47" s="39">
        <v>1.8641293883576146E-2</v>
      </c>
      <c r="AN47" s="39">
        <v>9.6313131483508358E-3</v>
      </c>
      <c r="AO47" s="39">
        <v>9.0118841711979199E-3</v>
      </c>
      <c r="AP47" s="39">
        <v>9.8207483126100236E-3</v>
      </c>
      <c r="AQ47" s="39">
        <v>8.785929991405551E-3</v>
      </c>
      <c r="AR47" s="39">
        <v>4.6629032756297451E-3</v>
      </c>
      <c r="AS47" s="39">
        <v>3.8182172336145713E-3</v>
      </c>
      <c r="AT47" s="39">
        <v>3.798328152710341E-3</v>
      </c>
      <c r="AU47" s="39">
        <v>3.6879657497971589E-3</v>
      </c>
      <c r="AV47" s="39">
        <v>3.5686566359034756E-3</v>
      </c>
    </row>
    <row r="48" spans="1:48" x14ac:dyDescent="0.25">
      <c r="A48" s="1"/>
      <c r="B48" s="50"/>
      <c r="C48" s="21"/>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row>
    <row r="49" spans="1:48" x14ac:dyDescent="0.25">
      <c r="A49" s="1"/>
      <c r="B49" s="46" t="s">
        <v>29</v>
      </c>
      <c r="C49" s="21"/>
      <c r="D49" s="35"/>
      <c r="E49" s="35"/>
      <c r="F49" s="35"/>
      <c r="G49" s="35"/>
      <c r="H49" s="35"/>
      <c r="I49" s="35"/>
      <c r="J49" s="35"/>
      <c r="K49" s="35"/>
      <c r="L49" s="35"/>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row>
    <row r="50" spans="1:48" x14ac:dyDescent="0.25">
      <c r="A50" s="1"/>
      <c r="B50" s="23" t="s">
        <v>253</v>
      </c>
      <c r="C50" s="21" t="s">
        <v>10</v>
      </c>
      <c r="D50" s="35"/>
      <c r="E50" s="35"/>
      <c r="F50" s="35"/>
      <c r="G50" s="35"/>
      <c r="H50" s="35"/>
      <c r="I50" s="35"/>
      <c r="J50" s="35"/>
      <c r="K50" s="35"/>
      <c r="L50" s="35"/>
      <c r="M50" s="35"/>
      <c r="N50" s="35"/>
      <c r="O50" s="35"/>
      <c r="P50" s="35"/>
      <c r="Q50" s="35"/>
      <c r="R50" s="35"/>
      <c r="S50" s="35"/>
      <c r="T50" s="35"/>
      <c r="U50" s="35"/>
      <c r="V50" s="35"/>
      <c r="W50" s="35"/>
      <c r="X50" s="35"/>
      <c r="Y50" s="35"/>
      <c r="Z50" s="35"/>
      <c r="AA50" s="35"/>
      <c r="AB50" s="35">
        <v>0</v>
      </c>
      <c r="AC50" s="35">
        <v>0</v>
      </c>
      <c r="AD50" s="35">
        <v>0</v>
      </c>
      <c r="AE50" s="35">
        <v>0</v>
      </c>
      <c r="AF50" s="35">
        <v>0</v>
      </c>
      <c r="AG50" s="32">
        <v>233.57262999999998</v>
      </c>
      <c r="AH50" s="32">
        <v>233.57262999999998</v>
      </c>
      <c r="AI50" s="32">
        <v>234.01333</v>
      </c>
      <c r="AJ50" s="32">
        <v>234.01333</v>
      </c>
      <c r="AK50" s="32">
        <v>234.01333</v>
      </c>
      <c r="AL50" s="32">
        <v>232.22604356715604</v>
      </c>
      <c r="AM50" s="32">
        <v>232.19229753976074</v>
      </c>
      <c r="AN50" s="32">
        <v>234.89401356768084</v>
      </c>
      <c r="AO50" s="32">
        <v>232.81314356434171</v>
      </c>
      <c r="AP50" s="32">
        <v>232.79861239855742</v>
      </c>
      <c r="AQ50" s="32">
        <v>232.85389935160734</v>
      </c>
      <c r="AR50" s="32">
        <v>232.85986843374695</v>
      </c>
      <c r="AS50" s="32">
        <v>232.89719585099431</v>
      </c>
      <c r="AT50" s="32">
        <v>232.91188014654503</v>
      </c>
      <c r="AU50" s="32">
        <v>232.94498566873847</v>
      </c>
      <c r="AV50" s="32">
        <v>232.98741641550998</v>
      </c>
    </row>
    <row r="51" spans="1:48" x14ac:dyDescent="0.25">
      <c r="A51" s="1"/>
      <c r="B51" s="23" t="s">
        <v>254</v>
      </c>
      <c r="C51" s="21" t="s">
        <v>10</v>
      </c>
      <c r="D51" s="32"/>
      <c r="E51" s="32"/>
      <c r="F51" s="32"/>
      <c r="G51" s="32"/>
      <c r="H51" s="32"/>
      <c r="I51" s="32"/>
      <c r="J51" s="32"/>
      <c r="K51" s="32"/>
      <c r="L51" s="32"/>
      <c r="M51" s="32"/>
      <c r="N51" s="32"/>
      <c r="O51" s="32"/>
      <c r="P51" s="32"/>
      <c r="Q51" s="32"/>
      <c r="R51" s="32"/>
      <c r="S51" s="32"/>
      <c r="T51" s="32"/>
      <c r="U51" s="32"/>
      <c r="V51" s="32"/>
      <c r="W51" s="32"/>
      <c r="X51" s="32"/>
      <c r="Y51" s="32"/>
      <c r="Z51" s="32"/>
      <c r="AA51" s="32"/>
      <c r="AB51" s="32">
        <v>241.48219760000001</v>
      </c>
      <c r="AC51" s="32">
        <v>311.1329074293036</v>
      </c>
      <c r="AD51" s="32">
        <v>267.49491623526166</v>
      </c>
      <c r="AE51" s="32">
        <v>273.37000708582184</v>
      </c>
      <c r="AF51" s="32">
        <v>216.51480405059746</v>
      </c>
      <c r="AG51" s="32">
        <v>203.76271000000003</v>
      </c>
      <c r="AH51" s="32">
        <v>204.20717000000005</v>
      </c>
      <c r="AI51" s="32">
        <v>204.13914</v>
      </c>
      <c r="AJ51" s="32">
        <v>202.94137000000006</v>
      </c>
      <c r="AK51" s="32">
        <v>199.42973999999998</v>
      </c>
      <c r="AL51" s="32">
        <v>200.56530999999998</v>
      </c>
      <c r="AM51" s="32">
        <v>192.30625999999995</v>
      </c>
      <c r="AN51" s="32">
        <v>201.64822604741963</v>
      </c>
      <c r="AO51" s="32">
        <v>199.8618725408509</v>
      </c>
      <c r="AP51" s="32">
        <v>199.84939804753242</v>
      </c>
      <c r="AQ51" s="32">
        <v>199.89685994678115</v>
      </c>
      <c r="AR51" s="32">
        <v>199.90198419327132</v>
      </c>
      <c r="AS51" s="32">
        <v>199.9340284644579</v>
      </c>
      <c r="AT51" s="32">
        <v>199.94663441428003</v>
      </c>
      <c r="AU51" s="32">
        <v>199.97505433746704</v>
      </c>
      <c r="AV51" s="32">
        <v>200.01147963705807</v>
      </c>
    </row>
    <row r="52" spans="1:48" x14ac:dyDescent="0.25">
      <c r="A52" s="1"/>
      <c r="B52" s="23" t="s">
        <v>255</v>
      </c>
      <c r="C52" s="21" t="s">
        <v>228</v>
      </c>
      <c r="D52" s="39"/>
      <c r="E52" s="39"/>
      <c r="F52" s="39"/>
      <c r="G52" s="39"/>
      <c r="H52" s="39"/>
      <c r="I52" s="39"/>
      <c r="J52" s="39"/>
      <c r="K52" s="39"/>
      <c r="L52" s="39"/>
      <c r="M52" s="39"/>
      <c r="N52" s="39"/>
      <c r="O52" s="39"/>
      <c r="P52" s="39"/>
      <c r="Q52" s="39"/>
      <c r="R52" s="39"/>
      <c r="S52" s="39"/>
      <c r="T52" s="39"/>
      <c r="U52" s="39"/>
      <c r="V52" s="39"/>
      <c r="W52" s="39"/>
      <c r="X52" s="39"/>
      <c r="Y52" s="39"/>
      <c r="Z52" s="39"/>
      <c r="AA52" s="39"/>
      <c r="AB52" s="39">
        <v>0.36474408699999999</v>
      </c>
      <c r="AC52" s="39">
        <v>0.36474408720586549</v>
      </c>
      <c r="AD52" s="39">
        <v>0.36474408720586549</v>
      </c>
      <c r="AE52" s="39">
        <v>0.36474408720586549</v>
      </c>
      <c r="AF52" s="39">
        <v>0.37989198098044963</v>
      </c>
      <c r="AG52" s="39">
        <v>0.73885774536789661</v>
      </c>
      <c r="AH52" s="39">
        <v>0.7364257348160016</v>
      </c>
      <c r="AI52" s="39">
        <v>0.70942336551035634</v>
      </c>
      <c r="AJ52" s="39">
        <v>0.67989525787799721</v>
      </c>
      <c r="AK52" s="39">
        <v>0.62176719480254061</v>
      </c>
      <c r="AL52" s="39">
        <v>0.52130475604181026</v>
      </c>
      <c r="AM52" s="39">
        <v>0.50285159723869655</v>
      </c>
      <c r="AN52" s="39">
        <v>0.96307975107960353</v>
      </c>
      <c r="AO52" s="39">
        <v>0.85276598123672565</v>
      </c>
      <c r="AP52" s="39">
        <v>0.82107968256576302</v>
      </c>
      <c r="AQ52" s="39">
        <v>0.81786055151952952</v>
      </c>
      <c r="AR52" s="39">
        <v>0.75963157098033818</v>
      </c>
      <c r="AS52" s="39">
        <v>0.53040569206710075</v>
      </c>
      <c r="AT52" s="39">
        <v>0.52032603317986237</v>
      </c>
      <c r="AU52" s="39">
        <v>0.52674198859088972</v>
      </c>
      <c r="AV52" s="39">
        <v>0.54479929038422947</v>
      </c>
    </row>
    <row r="53" spans="1:48" x14ac:dyDescent="0.25">
      <c r="A53" s="1"/>
      <c r="B53" s="23" t="s">
        <v>256</v>
      </c>
      <c r="C53" s="21" t="s">
        <v>228</v>
      </c>
      <c r="D53" s="39"/>
      <c r="E53" s="39"/>
      <c r="F53" s="39"/>
      <c r="G53" s="39"/>
      <c r="H53" s="39"/>
      <c r="I53" s="39"/>
      <c r="J53" s="39"/>
      <c r="K53" s="39"/>
      <c r="L53" s="39"/>
      <c r="M53" s="39"/>
      <c r="N53" s="39"/>
      <c r="O53" s="39"/>
      <c r="P53" s="39"/>
      <c r="Q53" s="39"/>
      <c r="R53" s="39"/>
      <c r="S53" s="39"/>
      <c r="T53" s="39"/>
      <c r="U53" s="39"/>
      <c r="V53" s="39"/>
      <c r="W53" s="39"/>
      <c r="X53" s="39"/>
      <c r="Y53" s="39"/>
      <c r="Z53" s="39"/>
      <c r="AA53" s="39"/>
      <c r="AB53" s="39">
        <v>0.63525591299999995</v>
      </c>
      <c r="AC53" s="39">
        <v>0.63525591279413451</v>
      </c>
      <c r="AD53" s="39">
        <v>0.63525591279413451</v>
      </c>
      <c r="AE53" s="39">
        <v>0.63525591279413451</v>
      </c>
      <c r="AF53" s="39">
        <v>0.62010801901955037</v>
      </c>
      <c r="AG53" s="39">
        <v>0.25435052360122345</v>
      </c>
      <c r="AH53" s="39">
        <v>0.25719689324250539</v>
      </c>
      <c r="AI53" s="39">
        <v>0.28587960487719438</v>
      </c>
      <c r="AJ53" s="39">
        <v>0.31601485013060598</v>
      </c>
      <c r="AK53" s="39">
        <v>0.36303502175753732</v>
      </c>
      <c r="AL53" s="39">
        <v>0.47592871369430745</v>
      </c>
      <c r="AM53" s="39">
        <v>0.49415526046838015</v>
      </c>
      <c r="AN53" s="39">
        <v>3.3927106627473141E-2</v>
      </c>
      <c r="AO53" s="39">
        <v>0.14424087647035097</v>
      </c>
      <c r="AP53" s="39">
        <v>0.17592717514131365</v>
      </c>
      <c r="AQ53" s="39">
        <v>0.17914630618754715</v>
      </c>
      <c r="AR53" s="39">
        <v>0.23737528672673841</v>
      </c>
      <c r="AS53" s="39">
        <v>0.46660116563997589</v>
      </c>
      <c r="AT53" s="39">
        <v>0.47668082452721433</v>
      </c>
      <c r="AU53" s="39">
        <v>0.47026486911618692</v>
      </c>
      <c r="AV53" s="39">
        <v>0.45220756732284717</v>
      </c>
    </row>
    <row r="54" spans="1:48" x14ac:dyDescent="0.25">
      <c r="A54" s="1"/>
      <c r="B54" s="50"/>
      <c r="C54" s="21"/>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row>
    <row r="55" spans="1:48" x14ac:dyDescent="0.25">
      <c r="A55" s="1"/>
      <c r="B55" s="46" t="s">
        <v>30</v>
      </c>
      <c r="C55" s="21"/>
      <c r="D55" s="35"/>
      <c r="E55" s="35"/>
      <c r="F55" s="35"/>
      <c r="G55" s="35"/>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row>
    <row r="56" spans="1:48" x14ac:dyDescent="0.25">
      <c r="A56" s="1"/>
      <c r="B56" s="23" t="s">
        <v>253</v>
      </c>
      <c r="C56" s="21" t="s">
        <v>10</v>
      </c>
      <c r="D56" s="35"/>
      <c r="E56" s="35"/>
      <c r="F56" s="35"/>
      <c r="G56" s="35"/>
      <c r="H56" s="35"/>
      <c r="I56" s="35"/>
      <c r="J56" s="35"/>
      <c r="K56" s="35"/>
      <c r="L56" s="35"/>
      <c r="M56" s="35"/>
      <c r="N56" s="35"/>
      <c r="O56" s="35"/>
      <c r="P56" s="35"/>
      <c r="Q56" s="35"/>
      <c r="R56" s="35"/>
      <c r="S56" s="35"/>
      <c r="T56" s="35"/>
      <c r="U56" s="35"/>
      <c r="V56" s="35"/>
      <c r="W56" s="35"/>
      <c r="X56" s="35"/>
      <c r="Y56" s="35"/>
      <c r="Z56" s="35"/>
      <c r="AA56" s="35"/>
      <c r="AB56" s="35">
        <v>0</v>
      </c>
      <c r="AC56" s="35">
        <v>0</v>
      </c>
      <c r="AD56" s="35">
        <v>0</v>
      </c>
      <c r="AE56" s="35">
        <v>0</v>
      </c>
      <c r="AF56" s="35">
        <v>0</v>
      </c>
      <c r="AG56" s="32">
        <v>2427.186130000001</v>
      </c>
      <c r="AH56" s="32">
        <v>2427.186130000001</v>
      </c>
      <c r="AI56" s="32">
        <v>2427.523450000001</v>
      </c>
      <c r="AJ56" s="32">
        <v>2427.523450000001</v>
      </c>
      <c r="AK56" s="32">
        <v>2427.523450000001</v>
      </c>
      <c r="AL56" s="32">
        <v>2417.317316389473</v>
      </c>
      <c r="AM56" s="32">
        <v>2417.0470324640519</v>
      </c>
      <c r="AN56" s="32">
        <v>2541.181608411548</v>
      </c>
      <c r="AO56" s="32">
        <v>2528.6298278787003</v>
      </c>
      <c r="AP56" s="32">
        <v>2528.5112659118076</v>
      </c>
      <c r="AQ56" s="32">
        <v>2528.9623604760272</v>
      </c>
      <c r="AR56" s="32">
        <v>2529.01106311486</v>
      </c>
      <c r="AS56" s="32">
        <v>2529.3156231256357</v>
      </c>
      <c r="AT56" s="32">
        <v>2529.4354345013203</v>
      </c>
      <c r="AU56" s="32">
        <v>2529.7055474354438</v>
      </c>
      <c r="AV56" s="32">
        <v>2530.0517462792673</v>
      </c>
    </row>
    <row r="57" spans="1:48" x14ac:dyDescent="0.25">
      <c r="A57" s="1"/>
      <c r="B57" s="23" t="s">
        <v>254</v>
      </c>
      <c r="C57" s="21" t="s">
        <v>10</v>
      </c>
      <c r="D57" s="32"/>
      <c r="E57" s="32"/>
      <c r="F57" s="32"/>
      <c r="G57" s="32"/>
      <c r="H57" s="32"/>
      <c r="I57" s="32"/>
      <c r="J57" s="32"/>
      <c r="K57" s="32"/>
      <c r="L57" s="32"/>
      <c r="M57" s="32"/>
      <c r="N57" s="32"/>
      <c r="O57" s="32"/>
      <c r="P57" s="32"/>
      <c r="Q57" s="32"/>
      <c r="R57" s="32"/>
      <c r="S57" s="32"/>
      <c r="T57" s="32"/>
      <c r="U57" s="32"/>
      <c r="V57" s="32"/>
      <c r="W57" s="32"/>
      <c r="X57" s="32"/>
      <c r="Y57" s="32"/>
      <c r="Z57" s="32"/>
      <c r="AA57" s="32"/>
      <c r="AB57" s="32">
        <v>2896.9025219999999</v>
      </c>
      <c r="AC57" s="32">
        <v>2967.557283137754</v>
      </c>
      <c r="AD57" s="32">
        <v>2844.0887789000253</v>
      </c>
      <c r="AE57" s="32">
        <v>2902.8495279661133</v>
      </c>
      <c r="AF57" s="32">
        <v>2262.2142667746061</v>
      </c>
      <c r="AG57" s="32">
        <v>2370.4899500000001</v>
      </c>
      <c r="AH57" s="32">
        <v>2365.9074400000013</v>
      </c>
      <c r="AI57" s="32">
        <v>2365.4992900000011</v>
      </c>
      <c r="AJ57" s="32">
        <v>2337.2148500000012</v>
      </c>
      <c r="AK57" s="32">
        <v>2292.1152299999999</v>
      </c>
      <c r="AL57" s="32">
        <v>2324.3836300000007</v>
      </c>
      <c r="AM57" s="32">
        <v>2237.3529899999994</v>
      </c>
      <c r="AN57" s="32">
        <v>2446.3272087933969</v>
      </c>
      <c r="AO57" s="32">
        <v>2434.2439471584667</v>
      </c>
      <c r="AP57" s="32">
        <v>2434.1298107407561</v>
      </c>
      <c r="AQ57" s="32">
        <v>2434.5640673489952</v>
      </c>
      <c r="AR57" s="32">
        <v>2434.6109520699147</v>
      </c>
      <c r="AS57" s="32">
        <v>2434.9041438034787</v>
      </c>
      <c r="AT57" s="32">
        <v>2435.0194829934403</v>
      </c>
      <c r="AU57" s="32">
        <v>2435.2795134525018</v>
      </c>
      <c r="AV57" s="32">
        <v>2435.6127897710835</v>
      </c>
    </row>
    <row r="58" spans="1:48" x14ac:dyDescent="0.25">
      <c r="A58" s="1"/>
      <c r="B58" s="23" t="s">
        <v>255</v>
      </c>
      <c r="C58" s="21" t="s">
        <v>228</v>
      </c>
      <c r="D58" s="39"/>
      <c r="E58" s="39"/>
      <c r="F58" s="39"/>
      <c r="G58" s="39"/>
      <c r="H58" s="39"/>
      <c r="I58" s="39"/>
      <c r="J58" s="39"/>
      <c r="K58" s="39"/>
      <c r="L58" s="39"/>
      <c r="M58" s="39"/>
      <c r="N58" s="39"/>
      <c r="O58" s="39"/>
      <c r="P58" s="39"/>
      <c r="Q58" s="39"/>
      <c r="R58" s="39"/>
      <c r="S58" s="39"/>
      <c r="T58" s="39"/>
      <c r="U58" s="39"/>
      <c r="V58" s="39"/>
      <c r="W58" s="39"/>
      <c r="X58" s="39"/>
      <c r="Y58" s="39"/>
      <c r="Z58" s="39"/>
      <c r="AA58" s="39"/>
      <c r="AB58" s="39">
        <v>4.6484325999999999E-2</v>
      </c>
      <c r="AC58" s="39">
        <v>4.6484325752190414E-2</v>
      </c>
      <c r="AD58" s="39">
        <v>4.6484325752190414E-2</v>
      </c>
      <c r="AE58" s="39">
        <v>4.6484325752190414E-2</v>
      </c>
      <c r="AF58" s="39">
        <v>5.1655304638314692E-2</v>
      </c>
      <c r="AG58" s="39">
        <v>0.15128787707712688</v>
      </c>
      <c r="AH58" s="39">
        <v>0.15187599254861997</v>
      </c>
      <c r="AI58" s="39">
        <v>9.6128407441478242E-2</v>
      </c>
      <c r="AJ58" s="39">
        <v>0.11098926478653694</v>
      </c>
      <c r="AK58" s="39">
        <v>0.12028527466308928</v>
      </c>
      <c r="AL58" s="39">
        <v>7.2346512782831746E-2</v>
      </c>
      <c r="AM58" s="39">
        <v>6.1679464271653384E-2</v>
      </c>
      <c r="AN58" s="39">
        <v>5.3649650668679105E-2</v>
      </c>
      <c r="AO58" s="39">
        <v>3.8868763023980457E-2</v>
      </c>
      <c r="AP58" s="39">
        <v>6.8904514291974972E-2</v>
      </c>
      <c r="AQ58" s="39">
        <v>0.11144979265651045</v>
      </c>
      <c r="AR58" s="39">
        <v>0.11772978020053126</v>
      </c>
      <c r="AS58" s="39">
        <v>0.11667152359279964</v>
      </c>
      <c r="AT58" s="39">
        <v>0.11741028014174526</v>
      </c>
      <c r="AU58" s="39">
        <v>0.1196693119061335</v>
      </c>
      <c r="AV58" s="39">
        <v>0.125404610741226</v>
      </c>
    </row>
    <row r="59" spans="1:48" x14ac:dyDescent="0.25">
      <c r="A59" s="1"/>
      <c r="B59" s="23" t="s">
        <v>256</v>
      </c>
      <c r="C59" s="21" t="s">
        <v>228</v>
      </c>
      <c r="D59" s="39"/>
      <c r="E59" s="39"/>
      <c r="F59" s="39"/>
      <c r="G59" s="39"/>
      <c r="H59" s="39"/>
      <c r="I59" s="39"/>
      <c r="J59" s="39"/>
      <c r="K59" s="39"/>
      <c r="L59" s="39"/>
      <c r="M59" s="39"/>
      <c r="N59" s="39"/>
      <c r="O59" s="39"/>
      <c r="P59" s="39"/>
      <c r="Q59" s="39"/>
      <c r="R59" s="39"/>
      <c r="S59" s="39"/>
      <c r="T59" s="39"/>
      <c r="U59" s="39"/>
      <c r="V59" s="39"/>
      <c r="W59" s="39"/>
      <c r="X59" s="39"/>
      <c r="Y59" s="39"/>
      <c r="Z59" s="39"/>
      <c r="AA59" s="39"/>
      <c r="AB59" s="39">
        <v>0.95351567400000004</v>
      </c>
      <c r="AC59" s="39">
        <v>0.95351567424780959</v>
      </c>
      <c r="AD59" s="39">
        <v>0.95351567424780959</v>
      </c>
      <c r="AE59" s="39">
        <v>0.95351567424780959</v>
      </c>
      <c r="AF59" s="39">
        <v>0.94834469536168531</v>
      </c>
      <c r="AG59" s="39">
        <v>0.7863933252393156</v>
      </c>
      <c r="AH59" s="39">
        <v>0.78630285981873649</v>
      </c>
      <c r="AI59" s="39">
        <v>0.89028715967078731</v>
      </c>
      <c r="AJ59" s="39">
        <v>0.87595502018576454</v>
      </c>
      <c r="AK59" s="39">
        <v>0.86660302414202828</v>
      </c>
      <c r="AL59" s="39">
        <v>0.92489091828615178</v>
      </c>
      <c r="AM59" s="39">
        <v>0.93832053572834662</v>
      </c>
      <c r="AN59" s="39">
        <v>0.94635034933132089</v>
      </c>
      <c r="AO59" s="39">
        <v>0.96113123697601954</v>
      </c>
      <c r="AP59" s="39">
        <v>0.93109548570802503</v>
      </c>
      <c r="AQ59" s="39">
        <v>0.88855020734348955</v>
      </c>
      <c r="AR59" s="39">
        <v>0.88227021979946874</v>
      </c>
      <c r="AS59" s="39">
        <v>0.88332847640720036</v>
      </c>
      <c r="AT59" s="39">
        <v>0.88258971985825474</v>
      </c>
      <c r="AU59" s="39">
        <v>0.8803306880938665</v>
      </c>
      <c r="AV59" s="39">
        <v>0.874595389258774</v>
      </c>
    </row>
    <row r="60" spans="1:48" x14ac:dyDescent="0.25">
      <c r="A60" s="1"/>
      <c r="B60" s="23"/>
      <c r="C60" s="21"/>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row>
    <row r="61" spans="1:48" x14ac:dyDescent="0.25">
      <c r="A61" s="1"/>
      <c r="B61" s="46" t="s">
        <v>31</v>
      </c>
      <c r="C61" s="21"/>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row>
    <row r="62" spans="1:48" x14ac:dyDescent="0.25">
      <c r="A62" s="1"/>
      <c r="B62" s="23" t="s">
        <v>253</v>
      </c>
      <c r="C62" s="21" t="s">
        <v>10</v>
      </c>
      <c r="D62" s="35"/>
      <c r="E62" s="35"/>
      <c r="F62" s="35"/>
      <c r="G62" s="35"/>
      <c r="H62" s="35"/>
      <c r="I62" s="35"/>
      <c r="J62" s="35"/>
      <c r="K62" s="35"/>
      <c r="L62" s="35"/>
      <c r="M62" s="35"/>
      <c r="N62" s="35"/>
      <c r="O62" s="35"/>
      <c r="P62" s="35"/>
      <c r="Q62" s="35"/>
      <c r="R62" s="35"/>
      <c r="S62" s="35"/>
      <c r="T62" s="35"/>
      <c r="U62" s="35"/>
      <c r="V62" s="35"/>
      <c r="W62" s="35"/>
      <c r="X62" s="35"/>
      <c r="Y62" s="35"/>
      <c r="Z62" s="35"/>
      <c r="AA62" s="35"/>
      <c r="AB62" s="35">
        <v>0</v>
      </c>
      <c r="AC62" s="35">
        <v>0</v>
      </c>
      <c r="AD62" s="35">
        <v>0</v>
      </c>
      <c r="AE62" s="35">
        <v>0</v>
      </c>
      <c r="AF62" s="35">
        <v>0</v>
      </c>
      <c r="AG62" s="32">
        <v>898.25588999999979</v>
      </c>
      <c r="AH62" s="32">
        <v>898.25588999999979</v>
      </c>
      <c r="AI62" s="32">
        <v>898.72034999999937</v>
      </c>
      <c r="AJ62" s="32">
        <v>898.72034999999937</v>
      </c>
      <c r="AK62" s="32">
        <v>898.72034999999937</v>
      </c>
      <c r="AL62" s="32">
        <v>894.9463585241075</v>
      </c>
      <c r="AM62" s="32">
        <v>894.81727781667246</v>
      </c>
      <c r="AN62" s="32">
        <v>908.17024875889945</v>
      </c>
      <c r="AO62" s="32">
        <v>903.27429448701616</v>
      </c>
      <c r="AP62" s="32">
        <v>903.21832955175921</v>
      </c>
      <c r="AQ62" s="32">
        <v>903.43126021361559</v>
      </c>
      <c r="AR62" s="32">
        <v>903.45424937363532</v>
      </c>
      <c r="AS62" s="32">
        <v>903.59801116952781</v>
      </c>
      <c r="AT62" s="32">
        <v>903.6545658645872</v>
      </c>
      <c r="AU62" s="32">
        <v>903.78206756911027</v>
      </c>
      <c r="AV62" s="32">
        <v>903.94548418903059</v>
      </c>
    </row>
    <row r="63" spans="1:48" x14ac:dyDescent="0.25">
      <c r="A63" s="1"/>
      <c r="B63" s="23" t="s">
        <v>254</v>
      </c>
      <c r="C63" s="21" t="s">
        <v>10</v>
      </c>
      <c r="D63" s="32"/>
      <c r="E63" s="32"/>
      <c r="F63" s="32"/>
      <c r="G63" s="32"/>
      <c r="H63" s="32"/>
      <c r="I63" s="32"/>
      <c r="J63" s="32"/>
      <c r="K63" s="32"/>
      <c r="L63" s="32"/>
      <c r="M63" s="32"/>
      <c r="N63" s="32"/>
      <c r="O63" s="32"/>
      <c r="P63" s="32"/>
      <c r="Q63" s="32"/>
      <c r="R63" s="32"/>
      <c r="S63" s="32"/>
      <c r="T63" s="32"/>
      <c r="U63" s="32"/>
      <c r="V63" s="32"/>
      <c r="W63" s="32"/>
      <c r="X63" s="32"/>
      <c r="Y63" s="32"/>
      <c r="Z63" s="32"/>
      <c r="AA63" s="32"/>
      <c r="AB63" s="32">
        <v>877.18498780000004</v>
      </c>
      <c r="AC63" s="32">
        <v>874.98482037834253</v>
      </c>
      <c r="AD63" s="32">
        <v>869.03351297795041</v>
      </c>
      <c r="AE63" s="32">
        <v>873.73444039832793</v>
      </c>
      <c r="AF63" s="32">
        <v>835.59162644533637</v>
      </c>
      <c r="AG63" s="32">
        <v>811.83284000000015</v>
      </c>
      <c r="AH63" s="32">
        <v>810.66312000000016</v>
      </c>
      <c r="AI63" s="32">
        <v>809.84592999999973</v>
      </c>
      <c r="AJ63" s="32">
        <v>803.11450999999965</v>
      </c>
      <c r="AK63" s="32">
        <v>787.54283999999996</v>
      </c>
      <c r="AL63" s="32">
        <v>795.97735</v>
      </c>
      <c r="AM63" s="32">
        <v>757.68910000000028</v>
      </c>
      <c r="AN63" s="32">
        <v>839.27810653860934</v>
      </c>
      <c r="AO63" s="32">
        <v>834.75355044725836</v>
      </c>
      <c r="AP63" s="32">
        <v>834.70183091013507</v>
      </c>
      <c r="AQ63" s="32">
        <v>834.89860903951239</v>
      </c>
      <c r="AR63" s="32">
        <v>834.91985428369264</v>
      </c>
      <c r="AS63" s="32">
        <v>835.05271057139225</v>
      </c>
      <c r="AT63" s="32">
        <v>835.10497513021278</v>
      </c>
      <c r="AU63" s="32">
        <v>835.2228047874811</v>
      </c>
      <c r="AV63" s="32">
        <v>835.37382492002905</v>
      </c>
    </row>
    <row r="64" spans="1:48" x14ac:dyDescent="0.25">
      <c r="A64" s="1"/>
      <c r="B64" s="23" t="s">
        <v>255</v>
      </c>
      <c r="C64" s="21" t="s">
        <v>228</v>
      </c>
      <c r="D64" s="39"/>
      <c r="E64" s="39"/>
      <c r="F64" s="39"/>
      <c r="G64" s="39"/>
      <c r="H64" s="39"/>
      <c r="I64" s="39"/>
      <c r="J64" s="39"/>
      <c r="K64" s="39"/>
      <c r="L64" s="39"/>
      <c r="M64" s="39"/>
      <c r="N64" s="39"/>
      <c r="O64" s="39"/>
      <c r="P64" s="39"/>
      <c r="Q64" s="39"/>
      <c r="R64" s="39"/>
      <c r="S64" s="39"/>
      <c r="T64" s="39"/>
      <c r="U64" s="39"/>
      <c r="V64" s="39"/>
      <c r="W64" s="39"/>
      <c r="X64" s="39"/>
      <c r="Y64" s="39"/>
      <c r="Z64" s="39"/>
      <c r="AA64" s="39"/>
      <c r="AB64" s="39">
        <v>0.43102197599999997</v>
      </c>
      <c r="AC64" s="39">
        <v>0.4310219756446394</v>
      </c>
      <c r="AD64" s="39">
        <v>0.4310219756446394</v>
      </c>
      <c r="AE64" s="39">
        <v>0.4310219756446394</v>
      </c>
      <c r="AF64" s="39">
        <v>0.44173693395206892</v>
      </c>
      <c r="AG64" s="39">
        <v>0.74110273637036106</v>
      </c>
      <c r="AH64" s="39">
        <v>0.74057494509972399</v>
      </c>
      <c r="AI64" s="39">
        <v>0.73470006659536524</v>
      </c>
      <c r="AJ64" s="39">
        <v>0.67082497765766458</v>
      </c>
      <c r="AK64" s="39">
        <v>0.65394205094925373</v>
      </c>
      <c r="AL64" s="39">
        <v>0.60754383274850732</v>
      </c>
      <c r="AM64" s="39">
        <v>0.57160789634409337</v>
      </c>
      <c r="AN64" s="39">
        <v>0.67515646813205266</v>
      </c>
      <c r="AO64" s="39">
        <v>0.62428105887613161</v>
      </c>
      <c r="AP64" s="39">
        <v>0.73748674994405472</v>
      </c>
      <c r="AQ64" s="39">
        <v>0.76406971689372949</v>
      </c>
      <c r="AR64" s="39">
        <v>0.76945895142274201</v>
      </c>
      <c r="AS64" s="39">
        <v>0.77795772960591258</v>
      </c>
      <c r="AT64" s="39">
        <v>0.78376761055078725</v>
      </c>
      <c r="AU64" s="39">
        <v>0.78702746962932391</v>
      </c>
      <c r="AV64" s="39">
        <v>0.79331102106375129</v>
      </c>
    </row>
    <row r="65" spans="1:48" x14ac:dyDescent="0.25">
      <c r="A65" s="1"/>
      <c r="B65" s="23" t="s">
        <v>256</v>
      </c>
      <c r="C65" s="21" t="s">
        <v>228</v>
      </c>
      <c r="D65" s="39"/>
      <c r="E65" s="39"/>
      <c r="F65" s="39"/>
      <c r="G65" s="39"/>
      <c r="H65" s="39"/>
      <c r="I65" s="39"/>
      <c r="J65" s="39"/>
      <c r="K65" s="39"/>
      <c r="L65" s="39"/>
      <c r="M65" s="39"/>
      <c r="N65" s="39"/>
      <c r="O65" s="39"/>
      <c r="P65" s="39"/>
      <c r="Q65" s="39"/>
      <c r="R65" s="39"/>
      <c r="S65" s="39"/>
      <c r="T65" s="39"/>
      <c r="U65" s="39"/>
      <c r="V65" s="39"/>
      <c r="W65" s="39"/>
      <c r="X65" s="39"/>
      <c r="Y65" s="39"/>
      <c r="Z65" s="39"/>
      <c r="AA65" s="39"/>
      <c r="AB65" s="39">
        <v>0.56897802399999997</v>
      </c>
      <c r="AC65" s="39">
        <v>0.5689780243553606</v>
      </c>
      <c r="AD65" s="39">
        <v>0.5689780243553606</v>
      </c>
      <c r="AE65" s="39">
        <v>0.5689780243553606</v>
      </c>
      <c r="AF65" s="39">
        <v>0.55826306604793108</v>
      </c>
      <c r="AG65" s="39">
        <v>0.24850017528413196</v>
      </c>
      <c r="AH65" s="39">
        <v>0.24916321421898002</v>
      </c>
      <c r="AI65" s="39">
        <v>0.25552393537371404</v>
      </c>
      <c r="AJ65" s="39">
        <v>0.30951155366629585</v>
      </c>
      <c r="AK65" s="39">
        <v>0.33415309826193085</v>
      </c>
      <c r="AL65" s="39">
        <v>0.38934685767126403</v>
      </c>
      <c r="AM65" s="39">
        <v>0.42839210365590663</v>
      </c>
      <c r="AN65" s="39">
        <v>0.32484353186794734</v>
      </c>
      <c r="AO65" s="39">
        <v>0.37571894112386833</v>
      </c>
      <c r="AP65" s="39">
        <v>0.26251325005594534</v>
      </c>
      <c r="AQ65" s="39">
        <v>0.23593028310627054</v>
      </c>
      <c r="AR65" s="39">
        <v>0.23054104857725802</v>
      </c>
      <c r="AS65" s="39">
        <v>0.22204227039408736</v>
      </c>
      <c r="AT65" s="39">
        <v>0.21623238944921278</v>
      </c>
      <c r="AU65" s="39">
        <v>0.21297253037067612</v>
      </c>
      <c r="AV65" s="39">
        <v>0.20668897893624866</v>
      </c>
    </row>
    <row r="66" spans="1:48" ht="15.75" thickBot="1" x14ac:dyDescent="0.3">
      <c r="A66" s="1"/>
      <c r="B66" s="27"/>
      <c r="C66" s="29"/>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row>
    <row r="67" spans="1:48"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sheetData>
  <sheetProtection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95"/>
  <sheetViews>
    <sheetView zoomScale="99" zoomScaleNormal="99" workbookViewId="0">
      <pane xSplit="3" ySplit="2" topLeftCell="AF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5" width="10.42578125" style="2" bestFit="1" customWidth="1"/>
    <col min="46" max="46" width="8.7109375" style="2"/>
    <col min="47"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+TOC!A90&amp;" Crop Insurance Programs"</f>
        <v>Arkansas Crop Insurance Programs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t="s">
        <v>7</v>
      </c>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c r="C4" s="31"/>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row>
    <row r="5" spans="1:48" x14ac:dyDescent="0.25">
      <c r="A5" s="1"/>
      <c r="B5" s="22" t="s">
        <v>8</v>
      </c>
      <c r="C5" s="2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25">
      <c r="A6" s="1"/>
      <c r="B6" s="51" t="s">
        <v>243</v>
      </c>
      <c r="C6" s="2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25">
      <c r="A7" s="1"/>
      <c r="B7" s="33" t="s">
        <v>244</v>
      </c>
      <c r="C7" s="21" t="s">
        <v>10</v>
      </c>
      <c r="D7" s="52"/>
      <c r="E7" s="52"/>
      <c r="F7" s="52"/>
      <c r="G7" s="52"/>
      <c r="H7" s="52"/>
      <c r="I7" s="52"/>
      <c r="J7" s="52"/>
      <c r="K7" s="52"/>
      <c r="L7" s="52"/>
      <c r="M7" s="52"/>
      <c r="N7" s="52"/>
      <c r="O7" s="52"/>
      <c r="P7" s="52"/>
      <c r="Q7" s="52"/>
      <c r="R7" s="52"/>
      <c r="S7" s="52"/>
      <c r="T7" s="52"/>
      <c r="U7" s="52"/>
      <c r="V7" s="52"/>
      <c r="W7" s="52"/>
      <c r="X7" s="52"/>
      <c r="Y7" s="52"/>
      <c r="Z7" s="52"/>
      <c r="AA7" s="52"/>
      <c r="AB7" s="37">
        <v>264.20600000000002</v>
      </c>
      <c r="AC7" s="37">
        <v>232.886</v>
      </c>
      <c r="AD7" s="37">
        <v>370.887</v>
      </c>
      <c r="AE7" s="37">
        <v>311.21199999999999</v>
      </c>
      <c r="AF7" s="37">
        <v>366.64699999999999</v>
      </c>
      <c r="AG7" s="37">
        <v>490.39600000000002</v>
      </c>
      <c r="AH7" s="37">
        <v>455.56799999999998</v>
      </c>
      <c r="AI7" s="37">
        <v>469.35300000000001</v>
      </c>
      <c r="AJ7" s="37">
        <v>438.70600000000002</v>
      </c>
      <c r="AK7" s="37">
        <v>443.49200000000002</v>
      </c>
      <c r="AL7" s="37">
        <v>332.48200000000003</v>
      </c>
      <c r="AM7" s="37">
        <v>500.83631081743601</v>
      </c>
      <c r="AN7" s="37">
        <v>458.70595707209606</v>
      </c>
      <c r="AO7" s="37">
        <v>459.23157472123199</v>
      </c>
      <c r="AP7" s="37">
        <v>458.51437306078617</v>
      </c>
      <c r="AQ7" s="37">
        <v>456.59514664422261</v>
      </c>
      <c r="AR7" s="37">
        <v>455.57816735300281</v>
      </c>
      <c r="AS7" s="37">
        <v>454.91720734465628</v>
      </c>
      <c r="AT7" s="37">
        <v>454.51553541029864</v>
      </c>
      <c r="AU7" s="37">
        <v>453.92953148595228</v>
      </c>
      <c r="AV7" s="37">
        <v>453.27259936735203</v>
      </c>
    </row>
    <row r="8" spans="1:48" x14ac:dyDescent="0.25">
      <c r="A8" s="1"/>
      <c r="B8" s="33" t="s">
        <v>245</v>
      </c>
      <c r="C8" s="21" t="s">
        <v>228</v>
      </c>
      <c r="D8" s="42"/>
      <c r="E8" s="42"/>
      <c r="F8" s="42"/>
      <c r="G8" s="42"/>
      <c r="H8" s="42"/>
      <c r="I8" s="42"/>
      <c r="J8" s="42"/>
      <c r="K8" s="42"/>
      <c r="L8" s="42"/>
      <c r="M8" s="42"/>
      <c r="N8" s="42"/>
      <c r="O8" s="42"/>
      <c r="P8" s="42"/>
      <c r="Q8" s="42"/>
      <c r="R8" s="42"/>
      <c r="S8" s="42"/>
      <c r="T8" s="42"/>
      <c r="U8" s="42"/>
      <c r="V8" s="42"/>
      <c r="W8" s="42"/>
      <c r="X8" s="42"/>
      <c r="Y8" s="42"/>
      <c r="Z8" s="42"/>
      <c r="AA8" s="42"/>
      <c r="AB8" s="42">
        <v>0.48927037037037041</v>
      </c>
      <c r="AC8" s="42">
        <v>0.50627391304347824</v>
      </c>
      <c r="AD8" s="42">
        <v>0.4880092105263158</v>
      </c>
      <c r="AE8" s="42">
        <v>0.50195483870967739</v>
      </c>
      <c r="AF8" s="42">
        <v>0.55552575757575762</v>
      </c>
      <c r="AG8" s="42">
        <v>0.63687792207792204</v>
      </c>
      <c r="AH8" s="42">
        <v>0.73478709677419352</v>
      </c>
      <c r="AI8" s="42">
        <v>0.55218</v>
      </c>
      <c r="AJ8" s="42">
        <v>0.61789577464788736</v>
      </c>
      <c r="AK8" s="42">
        <v>0.52175529411764709</v>
      </c>
      <c r="AL8" s="42">
        <v>0.66496400000000011</v>
      </c>
      <c r="AM8" s="42">
        <v>0.61831643310794571</v>
      </c>
      <c r="AN8" s="42">
        <v>0.61831643310794571</v>
      </c>
      <c r="AO8" s="42">
        <v>0.61831643310794571</v>
      </c>
      <c r="AP8" s="42">
        <v>0.61831643310794571</v>
      </c>
      <c r="AQ8" s="42">
        <v>0.61831643310794571</v>
      </c>
      <c r="AR8" s="42">
        <v>0.61831643310794571</v>
      </c>
      <c r="AS8" s="42">
        <v>0.61831643310794571</v>
      </c>
      <c r="AT8" s="42">
        <v>0.61831643310794571</v>
      </c>
      <c r="AU8" s="42">
        <v>0.61831643310794571</v>
      </c>
      <c r="AV8" s="42">
        <v>0.61831643310794571</v>
      </c>
    </row>
    <row r="9" spans="1:48" x14ac:dyDescent="0.25">
      <c r="A9" s="1"/>
      <c r="B9" s="33" t="s">
        <v>246</v>
      </c>
      <c r="C9" s="21" t="s">
        <v>247</v>
      </c>
      <c r="D9" s="52"/>
      <c r="E9" s="52"/>
      <c r="F9" s="52"/>
      <c r="G9" s="52"/>
      <c r="H9" s="52"/>
      <c r="I9" s="52"/>
      <c r="J9" s="52"/>
      <c r="K9" s="52"/>
      <c r="L9" s="52"/>
      <c r="M9" s="52"/>
      <c r="N9" s="52"/>
      <c r="O9" s="52"/>
      <c r="P9" s="52"/>
      <c r="Q9" s="52"/>
      <c r="R9" s="52"/>
      <c r="S9" s="52"/>
      <c r="T9" s="52"/>
      <c r="U9" s="52"/>
      <c r="V9" s="52"/>
      <c r="W9" s="52"/>
      <c r="X9" s="52"/>
      <c r="Y9" s="52"/>
      <c r="Z9" s="52"/>
      <c r="AA9" s="52"/>
      <c r="AB9" s="52">
        <v>4.0176100000000003</v>
      </c>
      <c r="AC9" s="52">
        <v>2.9021110000000001</v>
      </c>
      <c r="AD9" s="52">
        <v>5.1468160000000003</v>
      </c>
      <c r="AE9" s="52">
        <v>5.1100089999999998</v>
      </c>
      <c r="AF9" s="52">
        <v>7.3328870000000004</v>
      </c>
      <c r="AG9" s="52">
        <v>11.572063999999999</v>
      </c>
      <c r="AH9" s="52">
        <v>10.834453</v>
      </c>
      <c r="AI9" s="52">
        <v>12.769854</v>
      </c>
      <c r="AJ9" s="52">
        <v>16.066448999999999</v>
      </c>
      <c r="AK9" s="52">
        <v>17.174137000000002</v>
      </c>
      <c r="AL9" s="52">
        <v>10.567715</v>
      </c>
      <c r="AM9" s="52">
        <v>11.614818112427033</v>
      </c>
      <c r="AN9" s="52">
        <v>8.8523007476517108</v>
      </c>
      <c r="AO9" s="52">
        <v>10.471971416164321</v>
      </c>
      <c r="AP9" s="52">
        <v>11.037679279197713</v>
      </c>
      <c r="AQ9" s="52">
        <v>10.775478943439552</v>
      </c>
      <c r="AR9" s="52">
        <v>10.552002653915661</v>
      </c>
      <c r="AS9" s="52">
        <v>10.363101894668562</v>
      </c>
      <c r="AT9" s="52">
        <v>10.314562088169227</v>
      </c>
      <c r="AU9" s="52">
        <v>10.359413899920714</v>
      </c>
      <c r="AV9" s="52">
        <v>10.327134031849331</v>
      </c>
    </row>
    <row r="10" spans="1:48" x14ac:dyDescent="0.25">
      <c r="A10" s="1"/>
      <c r="B10" s="33" t="s">
        <v>248</v>
      </c>
      <c r="C10" s="21" t="s">
        <v>247</v>
      </c>
      <c r="D10" s="52"/>
      <c r="E10" s="52"/>
      <c r="F10" s="52"/>
      <c r="G10" s="52"/>
      <c r="H10" s="52"/>
      <c r="I10" s="52"/>
      <c r="J10" s="52"/>
      <c r="K10" s="52"/>
      <c r="L10" s="52"/>
      <c r="M10" s="52"/>
      <c r="N10" s="52"/>
      <c r="O10" s="52"/>
      <c r="P10" s="52"/>
      <c r="Q10" s="52"/>
      <c r="R10" s="52"/>
      <c r="S10" s="52"/>
      <c r="T10" s="52"/>
      <c r="U10" s="52"/>
      <c r="V10" s="52"/>
      <c r="W10" s="52"/>
      <c r="X10" s="52"/>
      <c r="Y10" s="52"/>
      <c r="Z10" s="52"/>
      <c r="AA10" s="52"/>
      <c r="AB10" s="52">
        <v>3.35832</v>
      </c>
      <c r="AC10" s="52">
        <v>2.1795019999999998</v>
      </c>
      <c r="AD10" s="52">
        <v>3.8688280000000002</v>
      </c>
      <c r="AE10" s="52">
        <v>3.7004290000000002</v>
      </c>
      <c r="AF10" s="52">
        <v>5.1979199999999999</v>
      </c>
      <c r="AG10" s="52">
        <v>8.2659819999999993</v>
      </c>
      <c r="AH10" s="52">
        <v>7.7259659999999997</v>
      </c>
      <c r="AI10" s="52">
        <v>9.5861239999999999</v>
      </c>
      <c r="AJ10" s="52">
        <v>11.779718000000001</v>
      </c>
      <c r="AK10" s="52">
        <v>13.017326000000001</v>
      </c>
      <c r="AL10" s="52">
        <v>7.5921750000000001</v>
      </c>
      <c r="AM10" s="52">
        <v>8.5330718842365894</v>
      </c>
      <c r="AN10" s="52">
        <v>6.5035300500981394</v>
      </c>
      <c r="AO10" s="52">
        <v>7.6934553773333878</v>
      </c>
      <c r="AP10" s="52">
        <v>8.1090646287238179</v>
      </c>
      <c r="AQ10" s="52">
        <v>7.9164336041620533</v>
      </c>
      <c r="AR10" s="52">
        <v>7.7522520195284086</v>
      </c>
      <c r="AS10" s="52">
        <v>7.6134720797962707</v>
      </c>
      <c r="AT10" s="52">
        <v>7.5778112838977449</v>
      </c>
      <c r="AU10" s="52">
        <v>7.6107626164204811</v>
      </c>
      <c r="AV10" s="52">
        <v>7.5870475283320955</v>
      </c>
    </row>
    <row r="11" spans="1:48" x14ac:dyDescent="0.25">
      <c r="A11" s="1"/>
      <c r="B11" s="33" t="s">
        <v>249</v>
      </c>
      <c r="C11" s="21" t="s">
        <v>247</v>
      </c>
      <c r="D11" s="52"/>
      <c r="E11" s="52"/>
      <c r="F11" s="52"/>
      <c r="G11" s="52"/>
      <c r="H11" s="52"/>
      <c r="I11" s="52"/>
      <c r="J11" s="52"/>
      <c r="K11" s="52"/>
      <c r="L11" s="52"/>
      <c r="M11" s="52"/>
      <c r="N11" s="52"/>
      <c r="O11" s="52"/>
      <c r="P11" s="52"/>
      <c r="Q11" s="52"/>
      <c r="R11" s="52"/>
      <c r="S11" s="52"/>
      <c r="T11" s="52"/>
      <c r="U11" s="52"/>
      <c r="V11" s="52"/>
      <c r="W11" s="52"/>
      <c r="X11" s="52"/>
      <c r="Y11" s="52"/>
      <c r="Z11" s="52"/>
      <c r="AA11" s="52"/>
      <c r="AB11" s="52">
        <v>2.6944870000000001</v>
      </c>
      <c r="AC11" s="52">
        <v>6.7272499999999997</v>
      </c>
      <c r="AD11" s="52">
        <v>6.1190629999999997</v>
      </c>
      <c r="AE11" s="52">
        <v>8.9822030000000002</v>
      </c>
      <c r="AF11" s="52">
        <v>10.499919999999999</v>
      </c>
      <c r="AG11" s="52">
        <v>22.041370000000001</v>
      </c>
      <c r="AH11" s="52">
        <v>20.884789000000001</v>
      </c>
      <c r="AI11" s="52">
        <v>11.354198</v>
      </c>
      <c r="AJ11" s="52">
        <v>17.666474999999998</v>
      </c>
      <c r="AK11" s="52">
        <v>9.6777960000000007</v>
      </c>
      <c r="AL11" s="52">
        <v>16.007995999999999</v>
      </c>
      <c r="AM11" s="52">
        <v>10.175509287687044</v>
      </c>
      <c r="AN11" s="52">
        <v>7.6438053023878281</v>
      </c>
      <c r="AO11" s="52">
        <v>7.9100481796216027</v>
      </c>
      <c r="AP11" s="52">
        <v>8.0752517975335092</v>
      </c>
      <c r="AQ11" s="52">
        <v>8.2246836326419217</v>
      </c>
      <c r="AR11" s="52">
        <v>8.3815589221124629</v>
      </c>
      <c r="AS11" s="52">
        <v>8.6548255893419785</v>
      </c>
      <c r="AT11" s="52">
        <v>9.0255025045738808</v>
      </c>
      <c r="AU11" s="52">
        <v>9.2519911975410309</v>
      </c>
      <c r="AV11" s="52">
        <v>9.4135932911201934</v>
      </c>
    </row>
    <row r="12" spans="1:48" x14ac:dyDescent="0.25">
      <c r="A12" s="1"/>
      <c r="B12" s="51" t="s">
        <v>250</v>
      </c>
      <c r="C12" s="21"/>
      <c r="D12" s="52"/>
      <c r="E12" s="52"/>
      <c r="F12" s="52"/>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row>
    <row r="13" spans="1:48" x14ac:dyDescent="0.25">
      <c r="A13" s="1"/>
      <c r="B13" s="33" t="s">
        <v>244</v>
      </c>
      <c r="C13" s="21" t="s">
        <v>10</v>
      </c>
      <c r="D13" s="52"/>
      <c r="E13" s="52"/>
      <c r="F13" s="52"/>
      <c r="G13" s="52"/>
      <c r="H13" s="52"/>
      <c r="I13" s="52"/>
      <c r="J13" s="52"/>
      <c r="K13" s="52"/>
      <c r="L13" s="52"/>
      <c r="M13" s="52"/>
      <c r="N13" s="52"/>
      <c r="O13" s="52"/>
      <c r="P13" s="52"/>
      <c r="Q13" s="52"/>
      <c r="R13" s="52"/>
      <c r="S13" s="52"/>
      <c r="T13" s="52"/>
      <c r="U13" s="52"/>
      <c r="V13" s="52"/>
      <c r="W13" s="52"/>
      <c r="X13" s="52"/>
      <c r="Y13" s="52"/>
      <c r="Z13" s="52"/>
      <c r="AA13" s="52"/>
      <c r="AB13" s="37">
        <v>213.328</v>
      </c>
      <c r="AC13" s="37">
        <v>272.86599999999999</v>
      </c>
      <c r="AD13" s="37">
        <v>302.45299999999997</v>
      </c>
      <c r="AE13" s="37">
        <v>254.57400000000001</v>
      </c>
      <c r="AF13" s="37">
        <v>274.97399999999999</v>
      </c>
      <c r="AG13" s="37">
        <v>421.57299999999998</v>
      </c>
      <c r="AH13" s="37">
        <v>443.92700000000002</v>
      </c>
      <c r="AI13" s="37">
        <v>377.55</v>
      </c>
      <c r="AJ13" s="37">
        <v>379.68200000000002</v>
      </c>
      <c r="AK13" s="37">
        <v>381.226</v>
      </c>
      <c r="AL13" s="37">
        <v>309.63900000000001</v>
      </c>
      <c r="AM13" s="37">
        <v>447.5623114614213</v>
      </c>
      <c r="AN13" s="37">
        <v>409.91336689073694</v>
      </c>
      <c r="AO13" s="37">
        <v>410.38307454753249</v>
      </c>
      <c r="AP13" s="37">
        <v>409.74216168638395</v>
      </c>
      <c r="AQ13" s="37">
        <v>408.02708354076577</v>
      </c>
      <c r="AR13" s="37">
        <v>407.11828041995403</v>
      </c>
      <c r="AS13" s="37">
        <v>406.5276267817697</v>
      </c>
      <c r="AT13" s="37">
        <v>406.16868072393117</v>
      </c>
      <c r="AU13" s="37">
        <v>405.64501008495967</v>
      </c>
      <c r="AV13" s="37">
        <v>405.05795588955976</v>
      </c>
    </row>
    <row r="14" spans="1:48" x14ac:dyDescent="0.25">
      <c r="A14" s="1"/>
      <c r="B14" s="33" t="s">
        <v>245</v>
      </c>
      <c r="C14" s="21" t="s">
        <v>228</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v>0.39505185185185188</v>
      </c>
      <c r="AC14" s="42">
        <v>0.59318695652173914</v>
      </c>
      <c r="AD14" s="42">
        <v>0.39796447368421051</v>
      </c>
      <c r="AE14" s="42">
        <v>0.41060322580645164</v>
      </c>
      <c r="AF14" s="42">
        <v>0.41662727272727273</v>
      </c>
      <c r="AG14" s="42">
        <v>0.54749740259740254</v>
      </c>
      <c r="AH14" s="42">
        <v>0.71601129032258071</v>
      </c>
      <c r="AI14" s="42">
        <v>0.44417647058823528</v>
      </c>
      <c r="AJ14" s="42">
        <v>0.53476338028169013</v>
      </c>
      <c r="AK14" s="42">
        <v>0.44850117647058824</v>
      </c>
      <c r="AL14" s="42">
        <v>0.619278</v>
      </c>
      <c r="AM14" s="42">
        <v>0.55254606353261893</v>
      </c>
      <c r="AN14" s="42">
        <v>0.55254606353261893</v>
      </c>
      <c r="AO14" s="42">
        <v>0.55254606353261893</v>
      </c>
      <c r="AP14" s="42">
        <v>0.55254606353261893</v>
      </c>
      <c r="AQ14" s="42">
        <v>0.55254606353261893</v>
      </c>
      <c r="AR14" s="42">
        <v>0.55254606353261893</v>
      </c>
      <c r="AS14" s="42">
        <v>0.55254606353261893</v>
      </c>
      <c r="AT14" s="42">
        <v>0.55254606353261893</v>
      </c>
      <c r="AU14" s="42">
        <v>0.55254606353261893</v>
      </c>
      <c r="AV14" s="42">
        <v>0.55254606353261893</v>
      </c>
    </row>
    <row r="15" spans="1:48" x14ac:dyDescent="0.25">
      <c r="A15" s="1"/>
      <c r="B15" s="33" t="s">
        <v>246</v>
      </c>
      <c r="C15" s="21" t="s">
        <v>247</v>
      </c>
      <c r="D15" s="52"/>
      <c r="E15" s="52"/>
      <c r="F15" s="52"/>
      <c r="G15" s="52"/>
      <c r="H15" s="52"/>
      <c r="I15" s="52"/>
      <c r="J15" s="52"/>
      <c r="K15" s="52"/>
      <c r="L15" s="52"/>
      <c r="M15" s="52"/>
      <c r="N15" s="52"/>
      <c r="O15" s="52"/>
      <c r="P15" s="52"/>
      <c r="Q15" s="52"/>
      <c r="R15" s="52"/>
      <c r="S15" s="52"/>
      <c r="T15" s="52"/>
      <c r="U15" s="52"/>
      <c r="V15" s="52"/>
      <c r="W15" s="52"/>
      <c r="X15" s="52"/>
      <c r="Y15" s="52"/>
      <c r="Z15" s="52"/>
      <c r="AA15" s="52"/>
      <c r="AB15" s="52">
        <v>9.4372919999999993</v>
      </c>
      <c r="AC15" s="52">
        <v>11.422526</v>
      </c>
      <c r="AD15" s="52">
        <v>13.633977</v>
      </c>
      <c r="AE15" s="52">
        <v>12.301669</v>
      </c>
      <c r="AF15" s="52">
        <v>13.260251</v>
      </c>
      <c r="AG15" s="52">
        <v>23.091491999999999</v>
      </c>
      <c r="AH15" s="52">
        <v>20.462426000000001</v>
      </c>
      <c r="AI15" s="52">
        <v>22.734718000000001</v>
      </c>
      <c r="AJ15" s="52">
        <v>27.671893000000001</v>
      </c>
      <c r="AK15" s="52">
        <v>30.445986999999999</v>
      </c>
      <c r="AL15" s="52">
        <v>17.747517999999999</v>
      </c>
      <c r="AM15" s="52">
        <v>24.630553109951311</v>
      </c>
      <c r="AN15" s="52">
        <v>19.862030341524584</v>
      </c>
      <c r="AO15" s="52">
        <v>22.31565106885143</v>
      </c>
      <c r="AP15" s="52">
        <v>23.159885934582121</v>
      </c>
      <c r="AQ15" s="52">
        <v>22.736721579870313</v>
      </c>
      <c r="AR15" s="52">
        <v>22.38481221778623</v>
      </c>
      <c r="AS15" s="52">
        <v>22.090161153843692</v>
      </c>
      <c r="AT15" s="52">
        <v>22.011166513609467</v>
      </c>
      <c r="AU15" s="52">
        <v>22.07061180734582</v>
      </c>
      <c r="AV15" s="52">
        <v>22.012561571713459</v>
      </c>
    </row>
    <row r="16" spans="1:48" x14ac:dyDescent="0.25">
      <c r="A16" s="1"/>
      <c r="B16" s="33" t="s">
        <v>248</v>
      </c>
      <c r="C16" s="21" t="s">
        <v>247</v>
      </c>
      <c r="D16" s="52"/>
      <c r="E16" s="52"/>
      <c r="F16" s="52"/>
      <c r="G16" s="52"/>
      <c r="H16" s="52"/>
      <c r="I16" s="52"/>
      <c r="J16" s="52"/>
      <c r="K16" s="52"/>
      <c r="L16" s="52"/>
      <c r="M16" s="52"/>
      <c r="N16" s="52"/>
      <c r="O16" s="52"/>
      <c r="P16" s="52"/>
      <c r="Q16" s="52"/>
      <c r="R16" s="52"/>
      <c r="S16" s="52"/>
      <c r="T16" s="52"/>
      <c r="U16" s="52"/>
      <c r="V16" s="52"/>
      <c r="W16" s="52"/>
      <c r="X16" s="52"/>
      <c r="Y16" s="52"/>
      <c r="Z16" s="52"/>
      <c r="AA16" s="52"/>
      <c r="AB16" s="52">
        <v>6.4673809999999996</v>
      </c>
      <c r="AC16" s="52">
        <v>7.4012599999999997</v>
      </c>
      <c r="AD16" s="52">
        <v>9.3585080000000005</v>
      </c>
      <c r="AE16" s="52">
        <v>8.4359640000000002</v>
      </c>
      <c r="AF16" s="52">
        <v>9.173864</v>
      </c>
      <c r="AG16" s="52">
        <v>15.058353</v>
      </c>
      <c r="AH16" s="52">
        <v>13.566167</v>
      </c>
      <c r="AI16" s="52">
        <v>15.691737</v>
      </c>
      <c r="AJ16" s="52">
        <v>18.926331000000001</v>
      </c>
      <c r="AK16" s="52">
        <v>21.065473999999998</v>
      </c>
      <c r="AL16" s="52">
        <v>11.932252999999999</v>
      </c>
      <c r="AM16" s="52">
        <v>16.755549348694117</v>
      </c>
      <c r="AN16" s="52">
        <v>13.511642554962215</v>
      </c>
      <c r="AO16" s="52">
        <v>15.180779378491104</v>
      </c>
      <c r="AP16" s="52">
        <v>15.755091246011593</v>
      </c>
      <c r="AQ16" s="52">
        <v>15.467223117499394</v>
      </c>
      <c r="AR16" s="52">
        <v>15.227827978610492</v>
      </c>
      <c r="AS16" s="52">
        <v>15.027384228098866</v>
      </c>
      <c r="AT16" s="52">
        <v>14.973646149752906</v>
      </c>
      <c r="AU16" s="52">
        <v>15.014085296543509</v>
      </c>
      <c r="AV16" s="52">
        <v>14.974595172895073</v>
      </c>
    </row>
    <row r="17" spans="1:48" x14ac:dyDescent="0.25">
      <c r="A17" s="1"/>
      <c r="B17" s="33" t="s">
        <v>249</v>
      </c>
      <c r="C17" s="21" t="s">
        <v>247</v>
      </c>
      <c r="D17" s="52"/>
      <c r="E17" s="52"/>
      <c r="F17" s="52"/>
      <c r="G17" s="52"/>
      <c r="H17" s="52"/>
      <c r="I17" s="52"/>
      <c r="J17" s="52"/>
      <c r="K17" s="52"/>
      <c r="L17" s="52"/>
      <c r="M17" s="52"/>
      <c r="N17" s="52"/>
      <c r="O17" s="52"/>
      <c r="P17" s="52"/>
      <c r="Q17" s="52"/>
      <c r="R17" s="52"/>
      <c r="S17" s="52"/>
      <c r="T17" s="52"/>
      <c r="U17" s="52"/>
      <c r="V17" s="52"/>
      <c r="W17" s="52"/>
      <c r="X17" s="52"/>
      <c r="Y17" s="52"/>
      <c r="Z17" s="52"/>
      <c r="AA17" s="52"/>
      <c r="AB17" s="52">
        <v>10.805792</v>
      </c>
      <c r="AC17" s="52">
        <v>26.151496999999999</v>
      </c>
      <c r="AD17" s="52">
        <v>20.398764</v>
      </c>
      <c r="AE17" s="52">
        <v>15.901628000000001</v>
      </c>
      <c r="AF17" s="52">
        <v>16.138515000000002</v>
      </c>
      <c r="AG17" s="52">
        <v>43.623195000000003</v>
      </c>
      <c r="AH17" s="52">
        <v>39.660995</v>
      </c>
      <c r="AI17" s="52">
        <v>22.696081</v>
      </c>
      <c r="AJ17" s="52">
        <v>38.116210000000002</v>
      </c>
      <c r="AK17" s="52">
        <v>32.497332999999998</v>
      </c>
      <c r="AL17" s="52">
        <v>30.242000000000001</v>
      </c>
      <c r="AM17" s="52">
        <v>36.682759833356755</v>
      </c>
      <c r="AN17" s="52">
        <v>17.037648700949077</v>
      </c>
      <c r="AO17" s="52">
        <v>13.917562150616375</v>
      </c>
      <c r="AP17" s="52">
        <v>16.311611049418833</v>
      </c>
      <c r="AQ17" s="52">
        <v>18.587245735257063</v>
      </c>
      <c r="AR17" s="52">
        <v>20.697695994597069</v>
      </c>
      <c r="AS17" s="52">
        <v>22.195005488138161</v>
      </c>
      <c r="AT17" s="52">
        <v>23.271686985401871</v>
      </c>
      <c r="AU17" s="52">
        <v>24.438405704084786</v>
      </c>
      <c r="AV17" s="52">
        <v>25.854259574973529</v>
      </c>
    </row>
    <row r="18" spans="1:48" x14ac:dyDescent="0.25">
      <c r="A18" s="1"/>
      <c r="B18" s="51" t="s">
        <v>251</v>
      </c>
      <c r="C18" s="2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25">
      <c r="A19" s="1"/>
      <c r="B19" s="33" t="s">
        <v>244</v>
      </c>
      <c r="C19" s="21" t="s">
        <v>10</v>
      </c>
      <c r="D19" s="52"/>
      <c r="E19" s="52"/>
      <c r="F19" s="52"/>
      <c r="G19" s="52"/>
      <c r="H19" s="52"/>
      <c r="I19" s="52"/>
      <c r="J19" s="52"/>
      <c r="K19" s="52"/>
      <c r="L19" s="52"/>
      <c r="M19" s="52"/>
      <c r="N19" s="52"/>
      <c r="O19" s="52"/>
      <c r="P19" s="52"/>
      <c r="Q19" s="52"/>
      <c r="R19" s="52"/>
      <c r="S19" s="52"/>
      <c r="T19" s="52"/>
      <c r="U19" s="52"/>
      <c r="V19" s="52"/>
      <c r="W19" s="52"/>
      <c r="X19" s="52"/>
      <c r="Y19" s="52"/>
      <c r="Z19" s="52"/>
      <c r="AA19" s="52"/>
      <c r="AB19" s="52">
        <v>0.39</v>
      </c>
      <c r="AC19" s="52">
        <v>0</v>
      </c>
      <c r="AD19" s="52">
        <v>0.16600000000000001</v>
      </c>
      <c r="AE19" s="52">
        <v>5.1999999999999998E-2</v>
      </c>
      <c r="AF19" s="52">
        <v>0</v>
      </c>
      <c r="AG19" s="52">
        <v>0.16600000000000001</v>
      </c>
      <c r="AH19" s="52">
        <v>0.63900000000000001</v>
      </c>
      <c r="AI19" s="52">
        <v>0.85899999999999999</v>
      </c>
      <c r="AJ19" s="52">
        <v>8.7999999999999995E-2</v>
      </c>
      <c r="AK19" s="52">
        <v>8.7999999999999995E-2</v>
      </c>
      <c r="AL19" s="52">
        <v>0.10299999999999999</v>
      </c>
      <c r="AM19" s="52">
        <v>0.40090244819199838</v>
      </c>
      <c r="AN19" s="52">
        <v>0.36717853162505742</v>
      </c>
      <c r="AO19" s="52">
        <v>0.36759927069249365</v>
      </c>
      <c r="AP19" s="52">
        <v>0.36702517513410493</v>
      </c>
      <c r="AQ19" s="52">
        <v>0.36548889960372399</v>
      </c>
      <c r="AR19" s="52">
        <v>0.36467484223846397</v>
      </c>
      <c r="AS19" s="52">
        <v>0.36414576621146694</v>
      </c>
      <c r="AT19" s="52">
        <v>0.363824241476986</v>
      </c>
      <c r="AU19" s="52">
        <v>0.36335516524819356</v>
      </c>
      <c r="AV19" s="52">
        <v>0.36282931341006913</v>
      </c>
    </row>
    <row r="20" spans="1:48" x14ac:dyDescent="0.25">
      <c r="A20" s="1"/>
      <c r="B20" s="33" t="s">
        <v>245</v>
      </c>
      <c r="C20" s="21" t="s">
        <v>228</v>
      </c>
      <c r="D20" s="42"/>
      <c r="E20" s="42"/>
      <c r="F20" s="42"/>
      <c r="G20" s="42"/>
      <c r="H20" s="42"/>
      <c r="I20" s="42"/>
      <c r="J20" s="42"/>
      <c r="K20" s="42"/>
      <c r="L20" s="42"/>
      <c r="M20" s="42"/>
      <c r="N20" s="42"/>
      <c r="O20" s="42"/>
      <c r="P20" s="42"/>
      <c r="Q20" s="42"/>
      <c r="R20" s="42"/>
      <c r="S20" s="42"/>
      <c r="T20" s="42"/>
      <c r="U20" s="42"/>
      <c r="V20" s="42"/>
      <c r="W20" s="42"/>
      <c r="X20" s="42"/>
      <c r="Y20" s="42"/>
      <c r="Z20" s="42"/>
      <c r="AA20" s="42"/>
      <c r="AB20" s="42">
        <v>7.222222222222223E-4</v>
      </c>
      <c r="AC20" s="42">
        <v>0</v>
      </c>
      <c r="AD20" s="42">
        <v>2.1842105263157895E-4</v>
      </c>
      <c r="AE20" s="42">
        <v>8.3870967741935478E-5</v>
      </c>
      <c r="AF20" s="42">
        <v>0</v>
      </c>
      <c r="AG20" s="42">
        <v>2.155844155844156E-4</v>
      </c>
      <c r="AH20" s="42">
        <v>1.0306451612903226E-3</v>
      </c>
      <c r="AI20" s="42">
        <v>1.0105882352941177E-3</v>
      </c>
      <c r="AJ20" s="42">
        <v>1.2394366197183098E-4</v>
      </c>
      <c r="AK20" s="42">
        <v>1.0352941176470587E-4</v>
      </c>
      <c r="AL20" s="42">
        <v>2.0599999999999999E-4</v>
      </c>
      <c r="AM20" s="42">
        <v>4.9494129406419556E-4</v>
      </c>
      <c r="AN20" s="42">
        <v>4.9494129406419556E-4</v>
      </c>
      <c r="AO20" s="42">
        <v>4.9494129406419556E-4</v>
      </c>
      <c r="AP20" s="42">
        <v>4.9494129406419556E-4</v>
      </c>
      <c r="AQ20" s="42">
        <v>4.9494129406419556E-4</v>
      </c>
      <c r="AR20" s="42">
        <v>4.9494129406419556E-4</v>
      </c>
      <c r="AS20" s="42">
        <v>4.9494129406419556E-4</v>
      </c>
      <c r="AT20" s="42">
        <v>4.9494129406419556E-4</v>
      </c>
      <c r="AU20" s="42">
        <v>4.9494129406419556E-4</v>
      </c>
      <c r="AV20" s="42">
        <v>4.9494129406419556E-4</v>
      </c>
    </row>
    <row r="21" spans="1:48" x14ac:dyDescent="0.25">
      <c r="A21" s="1"/>
      <c r="B21" s="33" t="s">
        <v>246</v>
      </c>
      <c r="C21" s="21" t="s">
        <v>247</v>
      </c>
      <c r="D21" s="52"/>
      <c r="E21" s="52"/>
      <c r="F21" s="52"/>
      <c r="G21" s="52"/>
      <c r="H21" s="52"/>
      <c r="I21" s="52"/>
      <c r="J21" s="52"/>
      <c r="K21" s="52"/>
      <c r="L21" s="52"/>
      <c r="M21" s="52"/>
      <c r="N21" s="52"/>
      <c r="O21" s="52"/>
      <c r="P21" s="52"/>
      <c r="Q21" s="52"/>
      <c r="R21" s="52"/>
      <c r="S21" s="52"/>
      <c r="T21" s="52"/>
      <c r="U21" s="52"/>
      <c r="V21" s="52"/>
      <c r="W21" s="52"/>
      <c r="X21" s="52"/>
      <c r="Y21" s="52"/>
      <c r="Z21" s="52"/>
      <c r="AA21" s="52"/>
      <c r="AB21" s="52">
        <v>1.7419E-2</v>
      </c>
      <c r="AC21" s="52">
        <v>0</v>
      </c>
      <c r="AD21" s="52">
        <v>2.5990000000000002E-3</v>
      </c>
      <c r="AE21" s="52">
        <v>1.1119999999999999E-3</v>
      </c>
      <c r="AF21" s="52">
        <v>0</v>
      </c>
      <c r="AG21" s="52">
        <v>4.0130000000000001E-3</v>
      </c>
      <c r="AH21" s="52">
        <v>2.9152000000000001E-2</v>
      </c>
      <c r="AI21" s="52">
        <v>4.4377E-2</v>
      </c>
      <c r="AJ21" s="52">
        <v>4.9839999999999997E-3</v>
      </c>
      <c r="AK21" s="52">
        <v>5.1669999999999997E-3</v>
      </c>
      <c r="AL21" s="52">
        <v>4.8960000000000002E-3</v>
      </c>
      <c r="AM21" s="52">
        <v>1.1577431162396155E-2</v>
      </c>
      <c r="AN21" s="52">
        <v>7.8816403563032045E-3</v>
      </c>
      <c r="AO21" s="52">
        <v>1.0344336957363615E-2</v>
      </c>
      <c r="AP21" s="52">
        <v>1.1215514623484324E-2</v>
      </c>
      <c r="AQ21" s="52">
        <v>1.0839286129316771E-2</v>
      </c>
      <c r="AR21" s="52">
        <v>1.0511049869491893E-2</v>
      </c>
      <c r="AS21" s="52">
        <v>1.0231165992257716E-2</v>
      </c>
      <c r="AT21" s="52">
        <v>1.0162084250262646E-2</v>
      </c>
      <c r="AU21" s="52">
        <v>1.0237630364835812E-2</v>
      </c>
      <c r="AV21" s="52">
        <v>1.0196460026605647E-2</v>
      </c>
    </row>
    <row r="22" spans="1:48" x14ac:dyDescent="0.25">
      <c r="A22" s="1"/>
      <c r="B22" s="33" t="s">
        <v>248</v>
      </c>
      <c r="C22" s="21" t="s">
        <v>247</v>
      </c>
      <c r="D22" s="52"/>
      <c r="E22" s="52"/>
      <c r="F22" s="52"/>
      <c r="G22" s="52"/>
      <c r="H22" s="52"/>
      <c r="I22" s="52"/>
      <c r="J22" s="52"/>
      <c r="K22" s="52"/>
      <c r="L22" s="52"/>
      <c r="M22" s="52"/>
      <c r="N22" s="52"/>
      <c r="O22" s="52"/>
      <c r="P22" s="52"/>
      <c r="Q22" s="52"/>
      <c r="R22" s="52"/>
      <c r="S22" s="52"/>
      <c r="T22" s="52"/>
      <c r="U22" s="52"/>
      <c r="V22" s="52"/>
      <c r="W22" s="52"/>
      <c r="X22" s="52"/>
      <c r="Y22" s="52"/>
      <c r="Z22" s="52"/>
      <c r="AA22" s="52"/>
      <c r="AB22" s="52">
        <v>1.0212000000000001E-2</v>
      </c>
      <c r="AC22" s="52">
        <v>0</v>
      </c>
      <c r="AD22" s="52">
        <v>1.6639999999999999E-3</v>
      </c>
      <c r="AE22" s="52">
        <v>7.1199999999999996E-4</v>
      </c>
      <c r="AF22" s="52">
        <v>0</v>
      </c>
      <c r="AG22" s="52">
        <v>2.568E-3</v>
      </c>
      <c r="AH22" s="52">
        <v>2.2939999999999999E-2</v>
      </c>
      <c r="AI22" s="52">
        <v>3.3207E-2</v>
      </c>
      <c r="AJ22" s="52">
        <v>3.1900000000000001E-3</v>
      </c>
      <c r="AK22" s="52">
        <v>3.307E-3</v>
      </c>
      <c r="AL22" s="52">
        <v>3.1329999999999999E-3</v>
      </c>
      <c r="AM22" s="52">
        <v>8.0004322164276276E-3</v>
      </c>
      <c r="AN22" s="52">
        <v>5.446504370475014E-3</v>
      </c>
      <c r="AO22" s="52">
        <v>7.1483186114791224E-3</v>
      </c>
      <c r="AP22" s="52">
        <v>7.750334530943404E-3</v>
      </c>
      <c r="AQ22" s="52">
        <v>7.4903467561723749E-3</v>
      </c>
      <c r="AR22" s="52">
        <v>7.2635233865606351E-3</v>
      </c>
      <c r="AS22" s="52">
        <v>7.0701132978394036E-3</v>
      </c>
      <c r="AT22" s="52">
        <v>7.0223752645510321E-3</v>
      </c>
      <c r="AU22" s="52">
        <v>7.0745804178686525E-3</v>
      </c>
      <c r="AV22" s="52">
        <v>7.0461301946958587E-3</v>
      </c>
    </row>
    <row r="23" spans="1:48" x14ac:dyDescent="0.25">
      <c r="A23" s="1"/>
      <c r="B23" s="33" t="s">
        <v>249</v>
      </c>
      <c r="C23" s="21" t="s">
        <v>247</v>
      </c>
      <c r="D23" s="52"/>
      <c r="E23" s="52"/>
      <c r="F23" s="52"/>
      <c r="G23" s="52"/>
      <c r="H23" s="52"/>
      <c r="I23" s="52"/>
      <c r="J23" s="52"/>
      <c r="K23" s="52"/>
      <c r="L23" s="52"/>
      <c r="M23" s="52"/>
      <c r="N23" s="52"/>
      <c r="O23" s="52"/>
      <c r="P23" s="52"/>
      <c r="Q23" s="52"/>
      <c r="R23" s="52"/>
      <c r="S23" s="52"/>
      <c r="T23" s="52"/>
      <c r="U23" s="52"/>
      <c r="V23" s="52"/>
      <c r="W23" s="52"/>
      <c r="X23" s="52"/>
      <c r="Y23" s="52"/>
      <c r="Z23" s="52"/>
      <c r="AA23" s="52"/>
      <c r="AB23" s="52">
        <v>0</v>
      </c>
      <c r="AC23" s="52">
        <v>0</v>
      </c>
      <c r="AD23" s="52">
        <v>0</v>
      </c>
      <c r="AE23" s="52">
        <v>0</v>
      </c>
      <c r="AF23" s="52">
        <v>0</v>
      </c>
      <c r="AG23" s="52">
        <v>4.7349999999999996E-3</v>
      </c>
      <c r="AH23" s="52">
        <v>7.9810000000000002E-3</v>
      </c>
      <c r="AI23" s="52">
        <v>4.8040000000000001E-3</v>
      </c>
      <c r="AJ23" s="52">
        <v>0</v>
      </c>
      <c r="AK23" s="52">
        <v>3.934E-3</v>
      </c>
      <c r="AL23" s="52">
        <v>3.7680000000000001E-3</v>
      </c>
      <c r="AM23" s="52">
        <v>3.0586788789888766E-2</v>
      </c>
      <c r="AN23" s="52">
        <v>4.039382016607422E-4</v>
      </c>
      <c r="AO23" s="52">
        <v>-4.8303596270074427E-3</v>
      </c>
      <c r="AP23" s="52">
        <v>-7.9490917542710037E-4</v>
      </c>
      <c r="AQ23" s="52">
        <v>3.1164879693088244E-3</v>
      </c>
      <c r="AR23" s="52">
        <v>6.69738734561829E-3</v>
      </c>
      <c r="AS23" s="52">
        <v>9.2342450598983591E-3</v>
      </c>
      <c r="AT23" s="52">
        <v>1.1053948476666403E-2</v>
      </c>
      <c r="AU23" s="52">
        <v>1.3035026763321182E-2</v>
      </c>
      <c r="AV23" s="52">
        <v>1.5435825290895037E-2</v>
      </c>
    </row>
    <row r="24" spans="1:48" x14ac:dyDescent="0.25">
      <c r="A24" s="1"/>
      <c r="B24" s="33"/>
      <c r="C24" s="2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row>
    <row r="25" spans="1:48" x14ac:dyDescent="0.25">
      <c r="A25" s="1"/>
      <c r="B25" s="22" t="s">
        <v>252</v>
      </c>
      <c r="C25" s="2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51" t="s">
        <v>243</v>
      </c>
      <c r="C26" s="2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row>
    <row r="27" spans="1:48" x14ac:dyDescent="0.25">
      <c r="A27" s="1"/>
      <c r="B27" s="33" t="s">
        <v>244</v>
      </c>
      <c r="C27" s="21" t="s">
        <v>10</v>
      </c>
      <c r="D27" s="52"/>
      <c r="E27" s="52"/>
      <c r="F27" s="52"/>
      <c r="G27" s="52"/>
      <c r="H27" s="52"/>
      <c r="I27" s="52"/>
      <c r="J27" s="52"/>
      <c r="K27" s="52"/>
      <c r="L27" s="52"/>
      <c r="M27" s="52"/>
      <c r="N27" s="52"/>
      <c r="O27" s="52"/>
      <c r="P27" s="52"/>
      <c r="Q27" s="52"/>
      <c r="R27" s="52"/>
      <c r="S27" s="52"/>
      <c r="T27" s="52"/>
      <c r="U27" s="52"/>
      <c r="V27" s="52"/>
      <c r="W27" s="52"/>
      <c r="X27" s="52"/>
      <c r="Y27" s="52"/>
      <c r="Z27" s="52"/>
      <c r="AA27" s="52"/>
      <c r="AB27" s="52">
        <v>192.30099999999999</v>
      </c>
      <c r="AC27" s="52">
        <v>105.812</v>
      </c>
      <c r="AD27" s="52">
        <v>199.65799999999999</v>
      </c>
      <c r="AE27" s="52">
        <v>239.422</v>
      </c>
      <c r="AF27" s="52">
        <v>256.89800000000002</v>
      </c>
      <c r="AG27" s="52">
        <v>306.66800000000001</v>
      </c>
      <c r="AH27" s="52">
        <v>265.197</v>
      </c>
      <c r="AI27" s="52">
        <v>252.52500000000001</v>
      </c>
      <c r="AJ27" s="52">
        <v>306.08800000000002</v>
      </c>
      <c r="AK27" s="52">
        <v>247.84800000000001</v>
      </c>
      <c r="AL27" s="52">
        <v>336.27</v>
      </c>
      <c r="AM27" s="52">
        <v>261.33206579831932</v>
      </c>
      <c r="AN27" s="52">
        <v>282.29989427229634</v>
      </c>
      <c r="AO27" s="52">
        <v>281.29422263353945</v>
      </c>
      <c r="AP27" s="52">
        <v>280.33951064947303</v>
      </c>
      <c r="AQ27" s="52">
        <v>278.88622590272644</v>
      </c>
      <c r="AR27" s="52">
        <v>277.86150074428031</v>
      </c>
      <c r="AS27" s="52">
        <v>277.55394537356528</v>
      </c>
      <c r="AT27" s="52">
        <v>277.00693891433855</v>
      </c>
      <c r="AU27" s="52">
        <v>276.71253645337856</v>
      </c>
      <c r="AV27" s="52">
        <v>276.50738774162949</v>
      </c>
    </row>
    <row r="28" spans="1:48" x14ac:dyDescent="0.25">
      <c r="A28" s="1"/>
      <c r="B28" s="33" t="s">
        <v>245</v>
      </c>
      <c r="C28" s="21" t="s">
        <v>228</v>
      </c>
      <c r="D28" s="42"/>
      <c r="E28" s="42"/>
      <c r="F28" s="42"/>
      <c r="G28" s="42"/>
      <c r="H28" s="42"/>
      <c r="I28" s="42"/>
      <c r="J28" s="42"/>
      <c r="K28" s="42"/>
      <c r="L28" s="42"/>
      <c r="M28" s="42"/>
      <c r="N28" s="42"/>
      <c r="O28" s="42"/>
      <c r="P28" s="42"/>
      <c r="Q28" s="42"/>
      <c r="R28" s="42"/>
      <c r="S28" s="42"/>
      <c r="T28" s="42"/>
      <c r="U28" s="42"/>
      <c r="V28" s="42"/>
      <c r="W28" s="42"/>
      <c r="X28" s="42"/>
      <c r="Y28" s="42"/>
      <c r="Z28" s="42"/>
      <c r="AA28" s="42"/>
      <c r="AB28" s="42">
        <v>0.57403283582089548</v>
      </c>
      <c r="AC28" s="42">
        <v>0.50386666666666668</v>
      </c>
      <c r="AD28" s="42">
        <v>0.52541578947368417</v>
      </c>
      <c r="AE28" s="42">
        <v>0.53802696629213487</v>
      </c>
      <c r="AF28" s="42">
        <v>0.52968659793814443</v>
      </c>
      <c r="AG28" s="42">
        <v>0.49462580645161291</v>
      </c>
      <c r="AH28" s="42">
        <v>0.50513714285714284</v>
      </c>
      <c r="AI28" s="42">
        <v>0.52609375000000003</v>
      </c>
      <c r="AJ28" s="42">
        <v>0.47826250000000003</v>
      </c>
      <c r="AK28" s="42">
        <v>0.48597647058823534</v>
      </c>
      <c r="AL28" s="42">
        <v>0.51733846153846152</v>
      </c>
      <c r="AM28" s="42">
        <v>0.50256166499676791</v>
      </c>
      <c r="AN28" s="42">
        <v>0.50256166499676791</v>
      </c>
      <c r="AO28" s="42">
        <v>0.50256166499676791</v>
      </c>
      <c r="AP28" s="42">
        <v>0.50256166499676791</v>
      </c>
      <c r="AQ28" s="42">
        <v>0.50256166499676791</v>
      </c>
      <c r="AR28" s="42">
        <v>0.50256166499676791</v>
      </c>
      <c r="AS28" s="42">
        <v>0.50256166499676791</v>
      </c>
      <c r="AT28" s="42">
        <v>0.50256166499676791</v>
      </c>
      <c r="AU28" s="42">
        <v>0.50256166499676791</v>
      </c>
      <c r="AV28" s="42">
        <v>0.50256166499676791</v>
      </c>
    </row>
    <row r="29" spans="1:48" x14ac:dyDescent="0.25">
      <c r="A29" s="1"/>
      <c r="B29" s="33" t="s">
        <v>246</v>
      </c>
      <c r="C29" s="21" t="s">
        <v>247</v>
      </c>
      <c r="D29" s="52"/>
      <c r="E29" s="52"/>
      <c r="F29" s="52"/>
      <c r="G29" s="52"/>
      <c r="H29" s="52"/>
      <c r="I29" s="52"/>
      <c r="J29" s="52"/>
      <c r="K29" s="52"/>
      <c r="L29" s="52"/>
      <c r="M29" s="52"/>
      <c r="N29" s="52"/>
      <c r="O29" s="52"/>
      <c r="P29" s="52"/>
      <c r="Q29" s="52"/>
      <c r="R29" s="52"/>
      <c r="S29" s="52"/>
      <c r="T29" s="52"/>
      <c r="U29" s="52"/>
      <c r="V29" s="52"/>
      <c r="W29" s="52"/>
      <c r="X29" s="52"/>
      <c r="Y29" s="52"/>
      <c r="Z29" s="52"/>
      <c r="AA29" s="52"/>
      <c r="AB29" s="52">
        <v>2.2375340000000001</v>
      </c>
      <c r="AC29" s="52">
        <v>0.67442400000000002</v>
      </c>
      <c r="AD29" s="52">
        <v>1.232958</v>
      </c>
      <c r="AE29" s="52">
        <v>1.716375</v>
      </c>
      <c r="AF29" s="52">
        <v>1.6883330000000001</v>
      </c>
      <c r="AG29" s="52">
        <v>2.7141760000000001</v>
      </c>
      <c r="AH29" s="52">
        <v>2.8641519999999998</v>
      </c>
      <c r="AI29" s="52">
        <v>2.9383439999999998</v>
      </c>
      <c r="AJ29" s="52">
        <v>4.1529189999999998</v>
      </c>
      <c r="AK29" s="52">
        <v>3.534294</v>
      </c>
      <c r="AL29" s="52">
        <v>5.0987340000000003</v>
      </c>
      <c r="AM29" s="52">
        <v>3.681532152035504</v>
      </c>
      <c r="AN29" s="52">
        <v>3.6194095254616818</v>
      </c>
      <c r="AO29" s="52">
        <v>3.1813104152017919</v>
      </c>
      <c r="AP29" s="52">
        <v>2.8672137523832384</v>
      </c>
      <c r="AQ29" s="52">
        <v>2.6284367180543184</v>
      </c>
      <c r="AR29" s="52">
        <v>2.4532843928083636</v>
      </c>
      <c r="AS29" s="52">
        <v>2.3352104638392985</v>
      </c>
      <c r="AT29" s="52">
        <v>2.2606780138287546</v>
      </c>
      <c r="AU29" s="52">
        <v>2.2340255322620921</v>
      </c>
      <c r="AV29" s="52">
        <v>2.2436215882491233</v>
      </c>
    </row>
    <row r="30" spans="1:48" x14ac:dyDescent="0.25">
      <c r="A30" s="1"/>
      <c r="B30" s="33" t="s">
        <v>248</v>
      </c>
      <c r="C30" s="21" t="s">
        <v>247</v>
      </c>
      <c r="D30" s="52"/>
      <c r="E30" s="52"/>
      <c r="F30" s="52"/>
      <c r="G30" s="52"/>
      <c r="H30" s="52"/>
      <c r="I30" s="52"/>
      <c r="J30" s="52"/>
      <c r="K30" s="52"/>
      <c r="L30" s="52"/>
      <c r="M30" s="52"/>
      <c r="N30" s="52"/>
      <c r="O30" s="52"/>
      <c r="P30" s="52"/>
      <c r="Q30" s="52"/>
      <c r="R30" s="52"/>
      <c r="S30" s="52"/>
      <c r="T30" s="52"/>
      <c r="U30" s="52"/>
      <c r="V30" s="52"/>
      <c r="W30" s="52"/>
      <c r="X30" s="52"/>
      <c r="Y30" s="52"/>
      <c r="Z30" s="52"/>
      <c r="AA30" s="52"/>
      <c r="AB30" s="52">
        <v>2.0089009999999998</v>
      </c>
      <c r="AC30" s="52">
        <v>0.55623599999999995</v>
      </c>
      <c r="AD30" s="52">
        <v>1.0269459999999999</v>
      </c>
      <c r="AE30" s="52">
        <v>1.4335990000000001</v>
      </c>
      <c r="AF30" s="52">
        <v>1.44103</v>
      </c>
      <c r="AG30" s="52">
        <v>2.173219</v>
      </c>
      <c r="AH30" s="52">
        <v>2.2034940000000001</v>
      </c>
      <c r="AI30" s="52">
        <v>2.2930060000000001</v>
      </c>
      <c r="AJ30" s="52">
        <v>3.3240620000000001</v>
      </c>
      <c r="AK30" s="52">
        <v>2.7436189999999998</v>
      </c>
      <c r="AL30" s="52">
        <v>4.1045249999999998</v>
      </c>
      <c r="AM30" s="52">
        <v>2.8947287057906408</v>
      </c>
      <c r="AN30" s="52">
        <v>2.8458826973908691</v>
      </c>
      <c r="AO30" s="52">
        <v>2.5014125099583158</v>
      </c>
      <c r="AP30" s="52">
        <v>2.2544434251572487</v>
      </c>
      <c r="AQ30" s="52">
        <v>2.0666969361925052</v>
      </c>
      <c r="AR30" s="52">
        <v>1.9289775186138443</v>
      </c>
      <c r="AS30" s="52">
        <v>1.8361379133958748</v>
      </c>
      <c r="AT30" s="52">
        <v>1.7775342631631477</v>
      </c>
      <c r="AU30" s="52">
        <v>1.7565778514613195</v>
      </c>
      <c r="AV30" s="52">
        <v>1.7641230738255123</v>
      </c>
    </row>
    <row r="31" spans="1:48" x14ac:dyDescent="0.25">
      <c r="A31" s="1"/>
      <c r="B31" s="33" t="s">
        <v>249</v>
      </c>
      <c r="C31" s="21" t="s">
        <v>247</v>
      </c>
      <c r="D31" s="52"/>
      <c r="E31" s="52"/>
      <c r="F31" s="52"/>
      <c r="G31" s="52"/>
      <c r="H31" s="52"/>
      <c r="I31" s="52"/>
      <c r="J31" s="52"/>
      <c r="K31" s="52"/>
      <c r="L31" s="52"/>
      <c r="M31" s="52"/>
      <c r="N31" s="52"/>
      <c r="O31" s="52"/>
      <c r="P31" s="52"/>
      <c r="Q31" s="52"/>
      <c r="R31" s="52"/>
      <c r="S31" s="52"/>
      <c r="T31" s="52"/>
      <c r="U31" s="52"/>
      <c r="V31" s="52"/>
      <c r="W31" s="52"/>
      <c r="X31" s="52"/>
      <c r="Y31" s="52"/>
      <c r="Z31" s="52"/>
      <c r="AA31" s="52"/>
      <c r="AB31" s="52">
        <v>0.71361200000000002</v>
      </c>
      <c r="AC31" s="52">
        <v>1.17096</v>
      </c>
      <c r="AD31" s="52">
        <v>0.20230000000000001</v>
      </c>
      <c r="AE31" s="52">
        <v>0.87753000000000003</v>
      </c>
      <c r="AF31" s="52">
        <v>7.0469000000000004E-2</v>
      </c>
      <c r="AG31" s="52">
        <v>1.569839</v>
      </c>
      <c r="AH31" s="52">
        <v>2.2446630000000001</v>
      </c>
      <c r="AI31" s="52">
        <v>0.55424899999999999</v>
      </c>
      <c r="AJ31" s="52">
        <v>0.55321399999999998</v>
      </c>
      <c r="AK31" s="52">
        <v>0.31827899999999998</v>
      </c>
      <c r="AL31" s="52">
        <v>1.3771329999999999</v>
      </c>
      <c r="AM31" s="52">
        <v>0.62605219251061539</v>
      </c>
      <c r="AN31" s="52">
        <v>0.6762831312521721</v>
      </c>
      <c r="AO31" s="52">
        <v>0.67387392466488938</v>
      </c>
      <c r="AP31" s="52">
        <v>0.67158679802003973</v>
      </c>
      <c r="AQ31" s="52">
        <v>0.6681052807433</v>
      </c>
      <c r="AR31" s="52">
        <v>0.66565042917272743</v>
      </c>
      <c r="AS31" s="52">
        <v>0.66491364352965532</v>
      </c>
      <c r="AT31" s="52">
        <v>0.66360322418991513</v>
      </c>
      <c r="AU31" s="52">
        <v>0.66289794791391943</v>
      </c>
      <c r="AV31" s="52">
        <v>0.66240648965988203</v>
      </c>
    </row>
    <row r="32" spans="1:48" x14ac:dyDescent="0.25">
      <c r="A32" s="1"/>
      <c r="B32" s="51" t="s">
        <v>250</v>
      </c>
      <c r="C32" s="2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33" t="s">
        <v>244</v>
      </c>
      <c r="C33" s="21" t="s">
        <v>10</v>
      </c>
      <c r="D33" s="52"/>
      <c r="E33" s="52"/>
      <c r="F33" s="52"/>
      <c r="G33" s="52"/>
      <c r="H33" s="52"/>
      <c r="I33" s="52"/>
      <c r="J33" s="52"/>
      <c r="K33" s="52"/>
      <c r="L33" s="52"/>
      <c r="M33" s="52"/>
      <c r="N33" s="52"/>
      <c r="O33" s="52"/>
      <c r="P33" s="52"/>
      <c r="Q33" s="52"/>
      <c r="R33" s="52"/>
      <c r="S33" s="52"/>
      <c r="T33" s="52"/>
      <c r="U33" s="52"/>
      <c r="V33" s="52"/>
      <c r="W33" s="52"/>
      <c r="X33" s="52"/>
      <c r="Y33" s="52"/>
      <c r="Z33" s="52"/>
      <c r="AA33" s="52"/>
      <c r="AB33" s="52">
        <v>82.783000000000001</v>
      </c>
      <c r="AC33" s="52">
        <v>90.944999999999993</v>
      </c>
      <c r="AD33" s="52">
        <v>109.50700000000001</v>
      </c>
      <c r="AE33" s="52">
        <v>125.321</v>
      </c>
      <c r="AF33" s="52">
        <v>135.655</v>
      </c>
      <c r="AG33" s="52">
        <v>215.61500000000001</v>
      </c>
      <c r="AH33" s="52">
        <v>209.899</v>
      </c>
      <c r="AI33" s="52">
        <v>139.489</v>
      </c>
      <c r="AJ33" s="52">
        <v>219.12700000000001</v>
      </c>
      <c r="AK33" s="52">
        <v>178.96</v>
      </c>
      <c r="AL33" s="52">
        <v>214.77699999999999</v>
      </c>
      <c r="AM33" s="52">
        <v>178.26887046918768</v>
      </c>
      <c r="AN33" s="52">
        <v>192.57217108723066</v>
      </c>
      <c r="AO33" s="52">
        <v>191.88614755408167</v>
      </c>
      <c r="AP33" s="52">
        <v>191.2348863837274</v>
      </c>
      <c r="AQ33" s="52">
        <v>190.2435215105298</v>
      </c>
      <c r="AR33" s="52">
        <v>189.54450053130358</v>
      </c>
      <c r="AS33" s="52">
        <v>189.33470022081886</v>
      </c>
      <c r="AT33" s="52">
        <v>188.96155724914485</v>
      </c>
      <c r="AU33" s="52">
        <v>188.76072925653568</v>
      </c>
      <c r="AV33" s="52">
        <v>188.62078611940092</v>
      </c>
    </row>
    <row r="34" spans="1:48" x14ac:dyDescent="0.25">
      <c r="A34" s="1"/>
      <c r="B34" s="33" t="s">
        <v>245</v>
      </c>
      <c r="C34" s="21" t="s">
        <v>228</v>
      </c>
      <c r="D34" s="42"/>
      <c r="E34" s="42"/>
      <c r="F34" s="42"/>
      <c r="G34" s="42"/>
      <c r="H34" s="42"/>
      <c r="I34" s="42"/>
      <c r="J34" s="42"/>
      <c r="K34" s="42"/>
      <c r="L34" s="42"/>
      <c r="M34" s="42"/>
      <c r="N34" s="42"/>
      <c r="O34" s="42"/>
      <c r="P34" s="42"/>
      <c r="Q34" s="42"/>
      <c r="R34" s="42"/>
      <c r="S34" s="42"/>
      <c r="T34" s="42"/>
      <c r="U34" s="42"/>
      <c r="V34" s="42"/>
      <c r="W34" s="42"/>
      <c r="X34" s="42"/>
      <c r="Y34" s="42"/>
      <c r="Z34" s="42"/>
      <c r="AA34" s="42"/>
      <c r="AB34" s="42">
        <v>0.24711343283582091</v>
      </c>
      <c r="AC34" s="42">
        <v>0.43307142857142855</v>
      </c>
      <c r="AD34" s="42">
        <v>0.28817631578947372</v>
      </c>
      <c r="AE34" s="42">
        <v>0.28162022471910114</v>
      </c>
      <c r="AF34" s="42">
        <v>0.27970103092783505</v>
      </c>
      <c r="AG34" s="42">
        <v>0.34776612903225806</v>
      </c>
      <c r="AH34" s="42">
        <v>0.39980761904761902</v>
      </c>
      <c r="AI34" s="42">
        <v>0.29060208333333332</v>
      </c>
      <c r="AJ34" s="42">
        <v>0.34238593750000001</v>
      </c>
      <c r="AK34" s="42">
        <v>0.35090196078431374</v>
      </c>
      <c r="AL34" s="42">
        <v>0.33042615384615381</v>
      </c>
      <c r="AM34" s="42">
        <v>0.34282475090228398</v>
      </c>
      <c r="AN34" s="42">
        <v>0.34282475090228398</v>
      </c>
      <c r="AO34" s="42">
        <v>0.34282475090228398</v>
      </c>
      <c r="AP34" s="42">
        <v>0.34282475090228398</v>
      </c>
      <c r="AQ34" s="42">
        <v>0.34282475090228398</v>
      </c>
      <c r="AR34" s="42">
        <v>0.34282475090228398</v>
      </c>
      <c r="AS34" s="42">
        <v>0.34282475090228398</v>
      </c>
      <c r="AT34" s="42">
        <v>0.34282475090228398</v>
      </c>
      <c r="AU34" s="42">
        <v>0.34282475090228398</v>
      </c>
      <c r="AV34" s="42">
        <v>0.34282475090228398</v>
      </c>
    </row>
    <row r="35" spans="1:48" x14ac:dyDescent="0.25">
      <c r="A35" s="1"/>
      <c r="B35" s="33" t="s">
        <v>246</v>
      </c>
      <c r="C35" s="21" t="s">
        <v>247</v>
      </c>
      <c r="D35" s="52"/>
      <c r="E35" s="52"/>
      <c r="F35" s="52"/>
      <c r="G35" s="52"/>
      <c r="H35" s="52"/>
      <c r="I35" s="52"/>
      <c r="J35" s="52"/>
      <c r="K35" s="52"/>
      <c r="L35" s="52"/>
      <c r="M35" s="52"/>
      <c r="N35" s="52"/>
      <c r="O35" s="52"/>
      <c r="P35" s="52"/>
      <c r="Q35" s="52"/>
      <c r="R35" s="52"/>
      <c r="S35" s="52"/>
      <c r="T35" s="52"/>
      <c r="U35" s="52"/>
      <c r="V35" s="52"/>
      <c r="W35" s="52"/>
      <c r="X35" s="52"/>
      <c r="Y35" s="52"/>
      <c r="Z35" s="52"/>
      <c r="AA35" s="52"/>
      <c r="AB35" s="52">
        <v>3.081156</v>
      </c>
      <c r="AC35" s="52">
        <v>3.025827</v>
      </c>
      <c r="AD35" s="52">
        <v>3.2502610000000001</v>
      </c>
      <c r="AE35" s="52">
        <v>4.7986890000000004</v>
      </c>
      <c r="AF35" s="52">
        <v>5.5002380000000004</v>
      </c>
      <c r="AG35" s="52">
        <v>8.6547929999999997</v>
      </c>
      <c r="AH35" s="52">
        <v>7.3946620000000003</v>
      </c>
      <c r="AI35" s="52">
        <v>6.5135319999999997</v>
      </c>
      <c r="AJ35" s="52">
        <v>14.366571</v>
      </c>
      <c r="AK35" s="52">
        <v>10.674822000000001</v>
      </c>
      <c r="AL35" s="52">
        <v>12.867883000000001</v>
      </c>
      <c r="AM35" s="52">
        <v>9.6875970070967217</v>
      </c>
      <c r="AN35" s="52">
        <v>8.9744474906290943</v>
      </c>
      <c r="AO35" s="52">
        <v>6.9893664053557751</v>
      </c>
      <c r="AP35" s="52">
        <v>5.8001943340399098</v>
      </c>
      <c r="AQ35" s="52">
        <v>5.0580737452151281</v>
      </c>
      <c r="AR35" s="52">
        <v>4.6233764516578377</v>
      </c>
      <c r="AS35" s="52">
        <v>4.4381862462494697</v>
      </c>
      <c r="AT35" s="52">
        <v>4.4520985791853747</v>
      </c>
      <c r="AU35" s="52">
        <v>4.6750469593291992</v>
      </c>
      <c r="AV35" s="52">
        <v>5.0394127155186696</v>
      </c>
    </row>
    <row r="36" spans="1:48" x14ac:dyDescent="0.25">
      <c r="A36" s="1"/>
      <c r="B36" s="33" t="s">
        <v>248</v>
      </c>
      <c r="C36" s="21" t="s">
        <v>247</v>
      </c>
      <c r="D36" s="52"/>
      <c r="E36" s="52"/>
      <c r="F36" s="52"/>
      <c r="G36" s="52"/>
      <c r="H36" s="52"/>
      <c r="I36" s="52"/>
      <c r="J36" s="52"/>
      <c r="K36" s="52"/>
      <c r="L36" s="52"/>
      <c r="M36" s="52"/>
      <c r="N36" s="52"/>
      <c r="O36" s="52"/>
      <c r="P36" s="52"/>
      <c r="Q36" s="52"/>
      <c r="R36" s="52"/>
      <c r="S36" s="52"/>
      <c r="T36" s="52"/>
      <c r="U36" s="52"/>
      <c r="V36" s="52"/>
      <c r="W36" s="52"/>
      <c r="X36" s="52"/>
      <c r="Y36" s="52"/>
      <c r="Z36" s="52"/>
      <c r="AA36" s="52"/>
      <c r="AB36" s="52">
        <v>2.1558269999999999</v>
      </c>
      <c r="AC36" s="52">
        <v>2.0545239999999998</v>
      </c>
      <c r="AD36" s="52">
        <v>2.3201679999999998</v>
      </c>
      <c r="AE36" s="52">
        <v>3.3855409999999999</v>
      </c>
      <c r="AF36" s="52">
        <v>3.9025189999999998</v>
      </c>
      <c r="AG36" s="52">
        <v>6.1117939999999997</v>
      </c>
      <c r="AH36" s="52">
        <v>5.0838809999999999</v>
      </c>
      <c r="AI36" s="52">
        <v>4.5839980000000002</v>
      </c>
      <c r="AJ36" s="52">
        <v>10.024995000000001</v>
      </c>
      <c r="AK36" s="52">
        <v>7.2398720000000001</v>
      </c>
      <c r="AL36" s="52">
        <v>8.6106929999999995</v>
      </c>
      <c r="AM36" s="52">
        <v>6.6581950913383388</v>
      </c>
      <c r="AN36" s="52">
        <v>6.1680540784063735</v>
      </c>
      <c r="AO36" s="52">
        <v>4.8037263583130265</v>
      </c>
      <c r="AP36" s="52">
        <v>3.9864194820885368</v>
      </c>
      <c r="AQ36" s="52">
        <v>3.4763669212651895</v>
      </c>
      <c r="AR36" s="52">
        <v>3.1776035247220662</v>
      </c>
      <c r="AS36" s="52">
        <v>3.0503240233441016</v>
      </c>
      <c r="AT36" s="52">
        <v>3.0598858400459159</v>
      </c>
      <c r="AU36" s="52">
        <v>3.2131161828448591</v>
      </c>
      <c r="AV36" s="52">
        <v>3.4635413695588935</v>
      </c>
    </row>
    <row r="37" spans="1:48" x14ac:dyDescent="0.25">
      <c r="A37" s="1"/>
      <c r="B37" s="33" t="s">
        <v>249</v>
      </c>
      <c r="C37" s="21" t="s">
        <v>247</v>
      </c>
      <c r="D37" s="52"/>
      <c r="E37" s="52"/>
      <c r="F37" s="52"/>
      <c r="G37" s="52"/>
      <c r="H37" s="52"/>
      <c r="I37" s="52"/>
      <c r="J37" s="52"/>
      <c r="K37" s="52"/>
      <c r="L37" s="52"/>
      <c r="M37" s="52"/>
      <c r="N37" s="52"/>
      <c r="O37" s="52"/>
      <c r="P37" s="52"/>
      <c r="Q37" s="52"/>
      <c r="R37" s="52"/>
      <c r="S37" s="52"/>
      <c r="T37" s="52"/>
      <c r="U37" s="52"/>
      <c r="V37" s="52"/>
      <c r="W37" s="52"/>
      <c r="X37" s="52"/>
      <c r="Y37" s="52"/>
      <c r="Z37" s="52"/>
      <c r="AA37" s="52"/>
      <c r="AB37" s="52">
        <v>1.136104</v>
      </c>
      <c r="AC37" s="52">
        <v>2.2889219999999999</v>
      </c>
      <c r="AD37" s="52">
        <v>1.6299440000000001</v>
      </c>
      <c r="AE37" s="52">
        <v>2.8851599999999999</v>
      </c>
      <c r="AF37" s="52">
        <v>3.818476</v>
      </c>
      <c r="AG37" s="52">
        <v>8.9299199999999992</v>
      </c>
      <c r="AH37" s="52">
        <v>13.865235999999999</v>
      </c>
      <c r="AI37" s="52">
        <v>5.0184629999999997</v>
      </c>
      <c r="AJ37" s="52">
        <v>21.016470000000002</v>
      </c>
      <c r="AK37" s="52">
        <v>9.6292390000000001</v>
      </c>
      <c r="AL37" s="52">
        <v>20.994748000000001</v>
      </c>
      <c r="AM37" s="52">
        <v>7.2585193677371569</v>
      </c>
      <c r="AN37" s="52">
        <v>9.5744238155193511</v>
      </c>
      <c r="AO37" s="52">
        <v>9.311760578325341</v>
      </c>
      <c r="AP37" s="52">
        <v>9.235826869019526</v>
      </c>
      <c r="AQ37" s="52">
        <v>9.1864685521044152</v>
      </c>
      <c r="AR37" s="52">
        <v>9.1291638079912776</v>
      </c>
      <c r="AS37" s="52">
        <v>9.0664524855554358</v>
      </c>
      <c r="AT37" s="52">
        <v>8.9312598779837788</v>
      </c>
      <c r="AU37" s="52">
        <v>8.7543916225657785</v>
      </c>
      <c r="AV37" s="52">
        <v>8.652942306182112</v>
      </c>
    </row>
    <row r="38" spans="1:48" x14ac:dyDescent="0.25">
      <c r="A38" s="1"/>
      <c r="B38" s="33"/>
      <c r="C38" s="2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1:48" x14ac:dyDescent="0.25">
      <c r="A39" s="1"/>
      <c r="B39" s="22" t="s">
        <v>27</v>
      </c>
      <c r="C39" s="2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51" t="s">
        <v>243</v>
      </c>
      <c r="C40" s="2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row>
    <row r="41" spans="1:48" x14ac:dyDescent="0.25">
      <c r="A41" s="1"/>
      <c r="B41" s="33" t="s">
        <v>244</v>
      </c>
      <c r="C41" s="21" t="s">
        <v>10</v>
      </c>
      <c r="D41" s="52"/>
      <c r="E41" s="52"/>
      <c r="F41" s="52"/>
      <c r="G41" s="52"/>
      <c r="H41" s="52"/>
      <c r="I41" s="52"/>
      <c r="J41" s="52"/>
      <c r="K41" s="52"/>
      <c r="L41" s="52"/>
      <c r="M41" s="52"/>
      <c r="N41" s="52"/>
      <c r="O41" s="52"/>
      <c r="P41" s="52"/>
      <c r="Q41" s="52"/>
      <c r="R41" s="52"/>
      <c r="S41" s="52"/>
      <c r="T41" s="52"/>
      <c r="U41" s="52"/>
      <c r="V41" s="52"/>
      <c r="W41" s="52"/>
      <c r="X41" s="52"/>
      <c r="Y41" s="52"/>
      <c r="Z41" s="52"/>
      <c r="AA41" s="52"/>
      <c r="AB41" s="52">
        <v>582.70699999999999</v>
      </c>
      <c r="AC41" s="52">
        <v>781.61599999999999</v>
      </c>
      <c r="AD41" s="52">
        <v>693.73800000000006</v>
      </c>
      <c r="AE41" s="52">
        <v>595.01300000000003</v>
      </c>
      <c r="AF41" s="52">
        <v>657.77</v>
      </c>
      <c r="AG41" s="52">
        <v>705.58900000000006</v>
      </c>
      <c r="AH41" s="52">
        <v>677.59799999999996</v>
      </c>
      <c r="AI41" s="52">
        <v>653.58399999999995</v>
      </c>
      <c r="AJ41" s="52">
        <v>585.827</v>
      </c>
      <c r="AK41" s="52">
        <v>582.46799999999996</v>
      </c>
      <c r="AL41" s="52">
        <v>365.96</v>
      </c>
      <c r="AM41" s="52">
        <v>563.19474063559323</v>
      </c>
      <c r="AN41" s="52">
        <v>559.08570413487621</v>
      </c>
      <c r="AO41" s="52">
        <v>564.66719455881525</v>
      </c>
      <c r="AP41" s="52">
        <v>568.5388678359775</v>
      </c>
      <c r="AQ41" s="52">
        <v>570.03295355713465</v>
      </c>
      <c r="AR41" s="52">
        <v>569.02401853326296</v>
      </c>
      <c r="AS41" s="52">
        <v>567.05640659923733</v>
      </c>
      <c r="AT41" s="52">
        <v>564.75874877445472</v>
      </c>
      <c r="AU41" s="52">
        <v>563.37507505251756</v>
      </c>
      <c r="AV41" s="52">
        <v>562.86392848685318</v>
      </c>
    </row>
    <row r="42" spans="1:48" x14ac:dyDescent="0.25">
      <c r="A42" s="1"/>
      <c r="B42" s="33" t="s">
        <v>245</v>
      </c>
      <c r="C42" s="21" t="s">
        <v>228</v>
      </c>
      <c r="D42" s="42"/>
      <c r="E42" s="42"/>
      <c r="F42" s="42"/>
      <c r="G42" s="42"/>
      <c r="H42" s="42"/>
      <c r="I42" s="42"/>
      <c r="J42" s="42"/>
      <c r="K42" s="42"/>
      <c r="L42" s="42"/>
      <c r="M42" s="42"/>
      <c r="N42" s="42"/>
      <c r="O42" s="42"/>
      <c r="P42" s="42"/>
      <c r="Q42" s="42"/>
      <c r="R42" s="42"/>
      <c r="S42" s="42"/>
      <c r="T42" s="42"/>
      <c r="U42" s="42"/>
      <c r="V42" s="42"/>
      <c r="W42" s="42"/>
      <c r="X42" s="42"/>
      <c r="Y42" s="42"/>
      <c r="Z42" s="42"/>
      <c r="AA42" s="42"/>
      <c r="AB42" s="42">
        <v>0.39213122476446838</v>
      </c>
      <c r="AC42" s="42">
        <v>0.59619832189168576</v>
      </c>
      <c r="AD42" s="42">
        <v>0.4487309184993532</v>
      </c>
      <c r="AE42" s="42">
        <v>0.51250043066322137</v>
      </c>
      <c r="AF42" s="42">
        <v>0.45646773074253988</v>
      </c>
      <c r="AG42" s="42">
        <v>0.60826637931034488</v>
      </c>
      <c r="AH42" s="42">
        <v>0.46442631939684714</v>
      </c>
      <c r="AI42" s="42">
        <v>0.53970602807597023</v>
      </c>
      <c r="AJ42" s="42">
        <v>0.53064039855072465</v>
      </c>
      <c r="AK42" s="42">
        <v>0.4056183844011142</v>
      </c>
      <c r="AL42" s="42">
        <v>0.25273480662983422</v>
      </c>
      <c r="AM42" s="42">
        <v>0.43862518741089812</v>
      </c>
      <c r="AN42" s="42">
        <v>0.43862518741089812</v>
      </c>
      <c r="AO42" s="42">
        <v>0.43862518741089812</v>
      </c>
      <c r="AP42" s="42">
        <v>0.43862518741089812</v>
      </c>
      <c r="AQ42" s="42">
        <v>0.43862518741089812</v>
      </c>
      <c r="AR42" s="42">
        <v>0.43862518741089812</v>
      </c>
      <c r="AS42" s="42">
        <v>0.43862518741089812</v>
      </c>
      <c r="AT42" s="42">
        <v>0.43862518741089812</v>
      </c>
      <c r="AU42" s="42">
        <v>0.43862518741089812</v>
      </c>
      <c r="AV42" s="42">
        <v>0.43862518741089812</v>
      </c>
    </row>
    <row r="43" spans="1:48" x14ac:dyDescent="0.25">
      <c r="A43" s="1"/>
      <c r="B43" s="33" t="s">
        <v>246</v>
      </c>
      <c r="C43" s="21" t="s">
        <v>247</v>
      </c>
      <c r="D43" s="52"/>
      <c r="E43" s="52"/>
      <c r="F43" s="52"/>
      <c r="G43" s="52"/>
      <c r="H43" s="52"/>
      <c r="I43" s="52"/>
      <c r="J43" s="52"/>
      <c r="K43" s="52"/>
      <c r="L43" s="52"/>
      <c r="M43" s="52"/>
      <c r="N43" s="52"/>
      <c r="O43" s="52"/>
      <c r="P43" s="52"/>
      <c r="Q43" s="52"/>
      <c r="R43" s="52"/>
      <c r="S43" s="52"/>
      <c r="T43" s="52"/>
      <c r="U43" s="52"/>
      <c r="V43" s="52"/>
      <c r="W43" s="52"/>
      <c r="X43" s="52"/>
      <c r="Y43" s="52"/>
      <c r="Z43" s="52"/>
      <c r="AA43" s="52"/>
      <c r="AB43" s="52">
        <v>10.397554</v>
      </c>
      <c r="AC43" s="52">
        <v>16.000489999999999</v>
      </c>
      <c r="AD43" s="52">
        <v>13.115996000000001</v>
      </c>
      <c r="AE43" s="52">
        <v>11.848039999999999</v>
      </c>
      <c r="AF43" s="52">
        <v>15.348231999999999</v>
      </c>
      <c r="AG43" s="52">
        <v>17.228345000000001</v>
      </c>
      <c r="AH43" s="52">
        <v>20.040741000000001</v>
      </c>
      <c r="AI43" s="52">
        <v>22.971506999999999</v>
      </c>
      <c r="AJ43" s="52">
        <v>28.847218000000002</v>
      </c>
      <c r="AK43" s="52">
        <v>36.514273000000003</v>
      </c>
      <c r="AL43" s="52">
        <v>22.541954</v>
      </c>
      <c r="AM43" s="52">
        <v>26.258482911723174</v>
      </c>
      <c r="AN43" s="52">
        <v>19.88841818187321</v>
      </c>
      <c r="AO43" s="52">
        <v>24.118450866375603</v>
      </c>
      <c r="AP43" s="52">
        <v>26.460155330564302</v>
      </c>
      <c r="AQ43" s="52">
        <v>28.050534203371733</v>
      </c>
      <c r="AR43" s="52">
        <v>27.588597252358277</v>
      </c>
      <c r="AS43" s="52">
        <v>27.203828015811908</v>
      </c>
      <c r="AT43" s="52">
        <v>26.321480166564854</v>
      </c>
      <c r="AU43" s="52">
        <v>25.980155627782164</v>
      </c>
      <c r="AV43" s="52">
        <v>25.730723473842662</v>
      </c>
    </row>
    <row r="44" spans="1:48" x14ac:dyDescent="0.25">
      <c r="A44" s="1"/>
      <c r="B44" s="33" t="s">
        <v>248</v>
      </c>
      <c r="C44" s="21" t="s">
        <v>247</v>
      </c>
      <c r="D44" s="52"/>
      <c r="E44" s="52"/>
      <c r="F44" s="52"/>
      <c r="G44" s="52"/>
      <c r="H44" s="52"/>
      <c r="I44" s="52"/>
      <c r="J44" s="52"/>
      <c r="K44" s="52"/>
      <c r="L44" s="52"/>
      <c r="M44" s="52"/>
      <c r="N44" s="52"/>
      <c r="O44" s="52"/>
      <c r="P44" s="52"/>
      <c r="Q44" s="52"/>
      <c r="R44" s="52"/>
      <c r="S44" s="52"/>
      <c r="T44" s="52"/>
      <c r="U44" s="52"/>
      <c r="V44" s="52"/>
      <c r="W44" s="52"/>
      <c r="X44" s="52"/>
      <c r="Y44" s="52"/>
      <c r="Z44" s="52"/>
      <c r="AA44" s="52"/>
      <c r="AB44" s="52">
        <v>8.2784019999999998</v>
      </c>
      <c r="AC44" s="52">
        <v>10.968715</v>
      </c>
      <c r="AD44" s="52">
        <v>9.2703059999999997</v>
      </c>
      <c r="AE44" s="52">
        <v>8.0793409999999994</v>
      </c>
      <c r="AF44" s="52">
        <v>10.485372</v>
      </c>
      <c r="AG44" s="52">
        <v>11.565619999999999</v>
      </c>
      <c r="AH44" s="52">
        <v>13.496746999999999</v>
      </c>
      <c r="AI44" s="52">
        <v>15.421944</v>
      </c>
      <c r="AJ44" s="52">
        <v>19.106465</v>
      </c>
      <c r="AK44" s="52">
        <v>25.427516000000001</v>
      </c>
      <c r="AL44" s="52">
        <v>15.581524999999999</v>
      </c>
      <c r="AM44" s="52">
        <v>17.828169631442304</v>
      </c>
      <c r="AN44" s="52">
        <v>13.503220815898556</v>
      </c>
      <c r="AO44" s="52">
        <v>16.375197102547823</v>
      </c>
      <c r="AP44" s="52">
        <v>17.965094910224412</v>
      </c>
      <c r="AQ44" s="52">
        <v>19.044880989945504</v>
      </c>
      <c r="AR44" s="52">
        <v>18.731249378043721</v>
      </c>
      <c r="AS44" s="52">
        <v>18.470010705528995</v>
      </c>
      <c r="AT44" s="52">
        <v>17.870941552021584</v>
      </c>
      <c r="AU44" s="52">
        <v>17.639199611817002</v>
      </c>
      <c r="AV44" s="52">
        <v>17.469847910619364</v>
      </c>
    </row>
    <row r="45" spans="1:48" x14ac:dyDescent="0.25">
      <c r="A45" s="1"/>
      <c r="B45" s="33" t="s">
        <v>249</v>
      </c>
      <c r="C45" s="21" t="s">
        <v>247</v>
      </c>
      <c r="D45" s="52"/>
      <c r="E45" s="52"/>
      <c r="F45" s="52"/>
      <c r="G45" s="52"/>
      <c r="H45" s="52"/>
      <c r="I45" s="52"/>
      <c r="J45" s="52"/>
      <c r="K45" s="52"/>
      <c r="L45" s="52"/>
      <c r="M45" s="52"/>
      <c r="N45" s="52"/>
      <c r="O45" s="52"/>
      <c r="P45" s="52"/>
      <c r="Q45" s="52"/>
      <c r="R45" s="52"/>
      <c r="S45" s="52"/>
      <c r="T45" s="52"/>
      <c r="U45" s="52"/>
      <c r="V45" s="52"/>
      <c r="W45" s="52"/>
      <c r="X45" s="52"/>
      <c r="Y45" s="52"/>
      <c r="Z45" s="52"/>
      <c r="AA45" s="52"/>
      <c r="AB45" s="52">
        <v>6.16092</v>
      </c>
      <c r="AC45" s="52">
        <v>34.424723999999998</v>
      </c>
      <c r="AD45" s="52">
        <v>15.44759</v>
      </c>
      <c r="AE45" s="52">
        <v>25.545655</v>
      </c>
      <c r="AF45" s="52">
        <v>12.923042000000001</v>
      </c>
      <c r="AG45" s="52">
        <v>56.66104</v>
      </c>
      <c r="AH45" s="52">
        <v>44.914358</v>
      </c>
      <c r="AI45" s="52">
        <v>36.545442000000001</v>
      </c>
      <c r="AJ45" s="52">
        <v>50.890051999999997</v>
      </c>
      <c r="AK45" s="52">
        <v>19.413781</v>
      </c>
      <c r="AL45" s="52">
        <v>22.080950000000001</v>
      </c>
      <c r="AM45" s="52">
        <v>24.350912741074907</v>
      </c>
      <c r="AN45" s="52">
        <v>17.41361995296181</v>
      </c>
      <c r="AO45" s="52">
        <v>19.252691954124579</v>
      </c>
      <c r="AP45" s="52">
        <v>21.184890410815772</v>
      </c>
      <c r="AQ45" s="52">
        <v>22.699230723230787</v>
      </c>
      <c r="AR45" s="52">
        <v>24.264577110940596</v>
      </c>
      <c r="AS45" s="52">
        <v>25.934845465464768</v>
      </c>
      <c r="AT45" s="52">
        <v>27.484411035676867</v>
      </c>
      <c r="AU45" s="52">
        <v>28.841238495297951</v>
      </c>
      <c r="AV45" s="52">
        <v>30.2001487971114</v>
      </c>
    </row>
    <row r="46" spans="1:48" x14ac:dyDescent="0.25">
      <c r="A46" s="1"/>
      <c r="B46" s="51" t="s">
        <v>250</v>
      </c>
      <c r="C46" s="2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33" t="s">
        <v>244</v>
      </c>
      <c r="C47" s="21" t="s">
        <v>10</v>
      </c>
      <c r="D47" s="52"/>
      <c r="E47" s="52"/>
      <c r="F47" s="52"/>
      <c r="G47" s="52"/>
      <c r="H47" s="52"/>
      <c r="I47" s="52"/>
      <c r="J47" s="52"/>
      <c r="K47" s="52"/>
      <c r="L47" s="52"/>
      <c r="M47" s="52"/>
      <c r="N47" s="52"/>
      <c r="O47" s="52"/>
      <c r="P47" s="52"/>
      <c r="Q47" s="52"/>
      <c r="R47" s="52"/>
      <c r="S47" s="52"/>
      <c r="T47" s="52"/>
      <c r="U47" s="52"/>
      <c r="V47" s="52"/>
      <c r="W47" s="52"/>
      <c r="X47" s="52"/>
      <c r="Y47" s="52"/>
      <c r="Z47" s="52"/>
      <c r="AA47" s="52"/>
      <c r="AB47" s="52">
        <v>632.40700000000004</v>
      </c>
      <c r="AC47" s="52">
        <v>437.50400000000002</v>
      </c>
      <c r="AD47" s="52">
        <v>580.81399999999996</v>
      </c>
      <c r="AE47" s="52">
        <v>511.72399999999999</v>
      </c>
      <c r="AF47" s="52">
        <v>539.79100000000005</v>
      </c>
      <c r="AG47" s="52">
        <v>669.82600000000002</v>
      </c>
      <c r="AH47" s="52">
        <v>853.20500000000004</v>
      </c>
      <c r="AI47" s="52">
        <v>620.07100000000003</v>
      </c>
      <c r="AJ47" s="52">
        <v>595.93299999999999</v>
      </c>
      <c r="AK47" s="52">
        <v>726.51900000000001</v>
      </c>
      <c r="AL47" s="52">
        <v>1082.2840000000001</v>
      </c>
      <c r="AM47" s="52">
        <v>742.14693268395342</v>
      </c>
      <c r="AN47" s="52">
        <v>736.7322712617746</v>
      </c>
      <c r="AO47" s="52">
        <v>744.08725116314315</v>
      </c>
      <c r="AP47" s="52">
        <v>749.18912843521719</v>
      </c>
      <c r="AQ47" s="52">
        <v>751.15795210333658</v>
      </c>
      <c r="AR47" s="52">
        <v>749.82843323673853</v>
      </c>
      <c r="AS47" s="52">
        <v>747.23562287082223</v>
      </c>
      <c r="AT47" s="52">
        <v>744.20789625339103</v>
      </c>
      <c r="AU47" s="52">
        <v>742.38456742149845</v>
      </c>
      <c r="AV47" s="52">
        <v>741.71100669997679</v>
      </c>
    </row>
    <row r="48" spans="1:48" x14ac:dyDescent="0.25">
      <c r="A48" s="1"/>
      <c r="B48" s="33" t="s">
        <v>245</v>
      </c>
      <c r="C48" s="21" t="s">
        <v>228</v>
      </c>
      <c r="D48" s="42"/>
      <c r="E48" s="42"/>
      <c r="F48" s="42"/>
      <c r="G48" s="42"/>
      <c r="H48" s="42"/>
      <c r="I48" s="42"/>
      <c r="J48" s="42"/>
      <c r="K48" s="42"/>
      <c r="L48" s="42"/>
      <c r="M48" s="42"/>
      <c r="N48" s="42"/>
      <c r="O48" s="42"/>
      <c r="P48" s="42"/>
      <c r="Q48" s="42"/>
      <c r="R48" s="42"/>
      <c r="S48" s="42"/>
      <c r="T48" s="42"/>
      <c r="U48" s="42"/>
      <c r="V48" s="42"/>
      <c r="W48" s="42"/>
      <c r="X48" s="42"/>
      <c r="Y48" s="42"/>
      <c r="Z48" s="42"/>
      <c r="AA48" s="42"/>
      <c r="AB48" s="42">
        <v>0.42557671601615077</v>
      </c>
      <c r="AC48" s="42">
        <v>0.33371777269260106</v>
      </c>
      <c r="AD48" s="42">
        <v>0.37568822768434668</v>
      </c>
      <c r="AE48" s="42">
        <v>0.44076141257536605</v>
      </c>
      <c r="AF48" s="42">
        <v>0.37459472588480225</v>
      </c>
      <c r="AG48" s="42">
        <v>0.57743620689655173</v>
      </c>
      <c r="AH48" s="42">
        <v>0.584787525702536</v>
      </c>
      <c r="AI48" s="42">
        <v>0.51203220478943023</v>
      </c>
      <c r="AJ48" s="42">
        <v>0.53979438405797098</v>
      </c>
      <c r="AK48" s="42">
        <v>0.50593245125348185</v>
      </c>
      <c r="AL48" s="42">
        <v>0.74743370165745859</v>
      </c>
      <c r="AM48" s="42">
        <v>0.57799605349217553</v>
      </c>
      <c r="AN48" s="42">
        <v>0.57799605349217553</v>
      </c>
      <c r="AO48" s="42">
        <v>0.57799605349217553</v>
      </c>
      <c r="AP48" s="42">
        <v>0.57799605349217553</v>
      </c>
      <c r="AQ48" s="42">
        <v>0.57799605349217553</v>
      </c>
      <c r="AR48" s="42">
        <v>0.57799605349217553</v>
      </c>
      <c r="AS48" s="42">
        <v>0.57799605349217553</v>
      </c>
      <c r="AT48" s="42">
        <v>0.57799605349217553</v>
      </c>
      <c r="AU48" s="42">
        <v>0.57799605349217553</v>
      </c>
      <c r="AV48" s="42">
        <v>0.57799605349217553</v>
      </c>
    </row>
    <row r="49" spans="1:48" x14ac:dyDescent="0.25">
      <c r="A49" s="1"/>
      <c r="B49" s="33" t="s">
        <v>246</v>
      </c>
      <c r="C49" s="21" t="s">
        <v>247</v>
      </c>
      <c r="D49" s="52"/>
      <c r="E49" s="52"/>
      <c r="F49" s="52"/>
      <c r="G49" s="52"/>
      <c r="H49" s="52"/>
      <c r="I49" s="52"/>
      <c r="J49" s="52"/>
      <c r="K49" s="52"/>
      <c r="L49" s="52"/>
      <c r="M49" s="52"/>
      <c r="N49" s="52"/>
      <c r="O49" s="52"/>
      <c r="P49" s="52"/>
      <c r="Q49" s="52"/>
      <c r="R49" s="52"/>
      <c r="S49" s="52"/>
      <c r="T49" s="52"/>
      <c r="U49" s="52"/>
      <c r="V49" s="52"/>
      <c r="W49" s="52"/>
      <c r="X49" s="52"/>
      <c r="Y49" s="52"/>
      <c r="Z49" s="52"/>
      <c r="AA49" s="52"/>
      <c r="AB49" s="52">
        <v>27.373460999999999</v>
      </c>
      <c r="AC49" s="52">
        <v>13.487541999999999</v>
      </c>
      <c r="AD49" s="52">
        <v>25.899063999999999</v>
      </c>
      <c r="AE49" s="52">
        <v>24.386659000000002</v>
      </c>
      <c r="AF49" s="52">
        <v>25.740870000000001</v>
      </c>
      <c r="AG49" s="52">
        <v>31.346222999999998</v>
      </c>
      <c r="AH49" s="52">
        <v>47.351241000000002</v>
      </c>
      <c r="AI49" s="52">
        <v>40.872239999999998</v>
      </c>
      <c r="AJ49" s="52">
        <v>46.998103999999998</v>
      </c>
      <c r="AK49" s="52">
        <v>70.898762000000005</v>
      </c>
      <c r="AL49" s="52">
        <v>96.401222000000004</v>
      </c>
      <c r="AM49" s="52">
        <v>56.746879466412295</v>
      </c>
      <c r="AN49" s="52">
        <v>46.05677835567991</v>
      </c>
      <c r="AO49" s="52">
        <v>53.221750538009957</v>
      </c>
      <c r="AP49" s="52">
        <v>57.206357216352771</v>
      </c>
      <c r="AQ49" s="52">
        <v>59.886164348157571</v>
      </c>
      <c r="AR49" s="52">
        <v>59.094448199511561</v>
      </c>
      <c r="AS49" s="52">
        <v>58.408823535542282</v>
      </c>
      <c r="AT49" s="52">
        <v>56.887962702769244</v>
      </c>
      <c r="AU49" s="52">
        <v>56.288150624136115</v>
      </c>
      <c r="AV49" s="52">
        <v>55.861428644614129</v>
      </c>
    </row>
    <row r="50" spans="1:48" x14ac:dyDescent="0.25">
      <c r="A50" s="1"/>
      <c r="B50" s="33" t="s">
        <v>248</v>
      </c>
      <c r="C50" s="21" t="s">
        <v>247</v>
      </c>
      <c r="D50" s="52"/>
      <c r="E50" s="52"/>
      <c r="F50" s="52"/>
      <c r="G50" s="52"/>
      <c r="H50" s="52"/>
      <c r="I50" s="52"/>
      <c r="J50" s="52"/>
      <c r="K50" s="52"/>
      <c r="L50" s="52"/>
      <c r="M50" s="52"/>
      <c r="N50" s="52"/>
      <c r="O50" s="52"/>
      <c r="P50" s="52"/>
      <c r="Q50" s="52"/>
      <c r="R50" s="52"/>
      <c r="S50" s="52"/>
      <c r="T50" s="52"/>
      <c r="U50" s="52"/>
      <c r="V50" s="52"/>
      <c r="W50" s="52"/>
      <c r="X50" s="52"/>
      <c r="Y50" s="52"/>
      <c r="Z50" s="52"/>
      <c r="AA50" s="52"/>
      <c r="AB50" s="52">
        <v>18.465306999999999</v>
      </c>
      <c r="AC50" s="52">
        <v>8.9294799999999999</v>
      </c>
      <c r="AD50" s="52">
        <v>17.625194</v>
      </c>
      <c r="AE50" s="52">
        <v>16.427748000000001</v>
      </c>
      <c r="AF50" s="52">
        <v>17.354096999999999</v>
      </c>
      <c r="AG50" s="52">
        <v>20.287974999999999</v>
      </c>
      <c r="AH50" s="52">
        <v>30.740264</v>
      </c>
      <c r="AI50" s="52">
        <v>27.095703</v>
      </c>
      <c r="AJ50" s="52">
        <v>30.811515</v>
      </c>
      <c r="AK50" s="52">
        <v>46.998002</v>
      </c>
      <c r="AL50" s="52">
        <v>62.418515999999997</v>
      </c>
      <c r="AM50" s="52">
        <v>37.204382625910782</v>
      </c>
      <c r="AN50" s="52">
        <v>30.195739758266125</v>
      </c>
      <c r="AO50" s="52">
        <v>34.893238001023107</v>
      </c>
      <c r="AP50" s="52">
        <v>37.505625375778571</v>
      </c>
      <c r="AQ50" s="52">
        <v>39.262560221056219</v>
      </c>
      <c r="AR50" s="52">
        <v>38.74349537022556</v>
      </c>
      <c r="AS50" s="52">
        <v>38.293986206445503</v>
      </c>
      <c r="AT50" s="52">
        <v>37.296879601196139</v>
      </c>
      <c r="AU50" s="52">
        <v>36.903630874800207</v>
      </c>
      <c r="AV50" s="52">
        <v>36.623863459388076</v>
      </c>
    </row>
    <row r="51" spans="1:48" x14ac:dyDescent="0.25">
      <c r="A51" s="1"/>
      <c r="B51" s="33" t="s">
        <v>249</v>
      </c>
      <c r="C51" s="21" t="s">
        <v>247</v>
      </c>
      <c r="D51" s="52"/>
      <c r="E51" s="52"/>
      <c r="F51" s="52"/>
      <c r="G51" s="52"/>
      <c r="H51" s="52"/>
      <c r="I51" s="52"/>
      <c r="J51" s="52"/>
      <c r="K51" s="52"/>
      <c r="L51" s="52"/>
      <c r="M51" s="52"/>
      <c r="N51" s="52"/>
      <c r="O51" s="52"/>
      <c r="P51" s="52"/>
      <c r="Q51" s="52"/>
      <c r="R51" s="52"/>
      <c r="S51" s="52"/>
      <c r="T51" s="52"/>
      <c r="U51" s="52"/>
      <c r="V51" s="52"/>
      <c r="W51" s="52"/>
      <c r="X51" s="52"/>
      <c r="Y51" s="52"/>
      <c r="Z51" s="52"/>
      <c r="AA51" s="52"/>
      <c r="AB51" s="52">
        <v>27.176179000000001</v>
      </c>
      <c r="AC51" s="52">
        <v>30.730820000000001</v>
      </c>
      <c r="AD51" s="52">
        <v>35.923709000000002</v>
      </c>
      <c r="AE51" s="52">
        <v>53.553907000000002</v>
      </c>
      <c r="AF51" s="52">
        <v>27.718724999999999</v>
      </c>
      <c r="AG51" s="52">
        <v>99.370735999999994</v>
      </c>
      <c r="AH51" s="52">
        <v>99.786482000000007</v>
      </c>
      <c r="AI51" s="52">
        <v>70.133385000000004</v>
      </c>
      <c r="AJ51" s="52">
        <v>98.425355999999994</v>
      </c>
      <c r="AK51" s="52">
        <v>82.086381000000003</v>
      </c>
      <c r="AL51" s="52">
        <v>139.19891100000001</v>
      </c>
      <c r="AM51" s="52">
        <v>77.096965194927918</v>
      </c>
      <c r="AN51" s="52">
        <v>63.192593614173482</v>
      </c>
      <c r="AO51" s="52">
        <v>69.267448741717217</v>
      </c>
      <c r="AP51" s="52">
        <v>75.288525890367325</v>
      </c>
      <c r="AQ51" s="52">
        <v>78.944475958742174</v>
      </c>
      <c r="AR51" s="52">
        <v>82.691645592714266</v>
      </c>
      <c r="AS51" s="52">
        <v>86.2496279289131</v>
      </c>
      <c r="AT51" s="52">
        <v>89.838540214229738</v>
      </c>
      <c r="AU51" s="52">
        <v>92.996943247524271</v>
      </c>
      <c r="AV51" s="52">
        <v>95.826521973532351</v>
      </c>
    </row>
    <row r="52" spans="1:48" x14ac:dyDescent="0.25">
      <c r="A52" s="1"/>
      <c r="B52" s="33"/>
      <c r="C52" s="2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1:48" x14ac:dyDescent="0.25">
      <c r="A53" s="1"/>
      <c r="B53" s="22" t="s">
        <v>30</v>
      </c>
      <c r="C53" s="2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x14ac:dyDescent="0.25">
      <c r="A54" s="1"/>
      <c r="B54" s="51" t="s">
        <v>243</v>
      </c>
      <c r="C54" s="2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x14ac:dyDescent="0.25">
      <c r="A55" s="1"/>
      <c r="B55" s="33" t="s">
        <v>244</v>
      </c>
      <c r="C55" s="21" t="s">
        <v>10</v>
      </c>
      <c r="D55" s="52"/>
      <c r="E55" s="52"/>
      <c r="F55" s="52"/>
      <c r="G55" s="52"/>
      <c r="H55" s="52"/>
      <c r="I55" s="52"/>
      <c r="J55" s="52"/>
      <c r="K55" s="52"/>
      <c r="L55" s="52"/>
      <c r="M55" s="52"/>
      <c r="N55" s="52"/>
      <c r="O55" s="52"/>
      <c r="P55" s="52"/>
      <c r="Q55" s="52"/>
      <c r="R55" s="52"/>
      <c r="S55" s="52"/>
      <c r="T55" s="52"/>
      <c r="U55" s="52"/>
      <c r="V55" s="52"/>
      <c r="W55" s="52"/>
      <c r="X55" s="52"/>
      <c r="Y55" s="52"/>
      <c r="Z55" s="52"/>
      <c r="AA55" s="52"/>
      <c r="AB55" s="52">
        <v>1247.6510000000001</v>
      </c>
      <c r="AC55" s="52">
        <v>1170.1310000000001</v>
      </c>
      <c r="AD55" s="52">
        <v>1136.6610000000001</v>
      </c>
      <c r="AE55" s="52">
        <v>1326.82</v>
      </c>
      <c r="AF55" s="52">
        <v>1279.2270000000001</v>
      </c>
      <c r="AG55" s="52">
        <v>1126.9659999999999</v>
      </c>
      <c r="AH55" s="52">
        <v>1113.963</v>
      </c>
      <c r="AI55" s="52">
        <v>1184.6980000000001</v>
      </c>
      <c r="AJ55" s="52">
        <v>1258.8679999999999</v>
      </c>
      <c r="AK55" s="52">
        <v>1197.951</v>
      </c>
      <c r="AL55" s="52">
        <v>1234.078</v>
      </c>
      <c r="AM55" s="52">
        <v>1021.4253168888399</v>
      </c>
      <c r="AN55" s="52">
        <v>1097.9554862792381</v>
      </c>
      <c r="AO55" s="52">
        <v>1099.0454637957989</v>
      </c>
      <c r="AP55" s="52">
        <v>1097.5954077510712</v>
      </c>
      <c r="AQ55" s="52">
        <v>1096.6983389000409</v>
      </c>
      <c r="AR55" s="52">
        <v>1096.0650761858794</v>
      </c>
      <c r="AS55" s="52">
        <v>1098.9455796368661</v>
      </c>
      <c r="AT55" s="52">
        <v>1104.9672283561972</v>
      </c>
      <c r="AU55" s="52">
        <v>1112.10537120346</v>
      </c>
      <c r="AV55" s="52">
        <v>1119.5265245377182</v>
      </c>
    </row>
    <row r="56" spans="1:48" x14ac:dyDescent="0.25">
      <c r="A56" s="1"/>
      <c r="B56" s="33" t="s">
        <v>245</v>
      </c>
      <c r="C56" s="21" t="s">
        <v>228</v>
      </c>
      <c r="D56" s="42"/>
      <c r="E56" s="42"/>
      <c r="F56" s="42"/>
      <c r="G56" s="42"/>
      <c r="H56" s="42"/>
      <c r="I56" s="42"/>
      <c r="J56" s="42"/>
      <c r="K56" s="42"/>
      <c r="L56" s="42"/>
      <c r="M56" s="42"/>
      <c r="N56" s="42"/>
      <c r="O56" s="42"/>
      <c r="P56" s="42"/>
      <c r="Q56" s="42"/>
      <c r="R56" s="42"/>
      <c r="S56" s="42"/>
      <c r="T56" s="42"/>
      <c r="U56" s="42"/>
      <c r="V56" s="42"/>
      <c r="W56" s="42"/>
      <c r="X56" s="42"/>
      <c r="Y56" s="42"/>
      <c r="Z56" s="42"/>
      <c r="AA56" s="42"/>
      <c r="AB56" s="42">
        <v>0.38626965944272446</v>
      </c>
      <c r="AC56" s="42">
        <v>0.36566593750000004</v>
      </c>
      <c r="AD56" s="42">
        <v>0.36315047923322685</v>
      </c>
      <c r="AE56" s="42">
        <v>0.37586968838526913</v>
      </c>
      <c r="AF56" s="42">
        <v>0.39120091743119267</v>
      </c>
      <c r="AG56" s="42">
        <v>0.42527018867924526</v>
      </c>
      <c r="AH56" s="42">
        <v>0.39502234042553191</v>
      </c>
      <c r="AI56" s="42">
        <v>0.38970328947368427</v>
      </c>
      <c r="AJ56" s="42">
        <v>0.39587044025157231</v>
      </c>
      <c r="AK56" s="42">
        <v>0.40199697986577182</v>
      </c>
      <c r="AL56" s="42">
        <v>0.40461573770491804</v>
      </c>
      <c r="AM56" s="42">
        <v>0.39744175754429567</v>
      </c>
      <c r="AN56" s="42">
        <v>0.39744175754429567</v>
      </c>
      <c r="AO56" s="42">
        <v>0.39744175754429567</v>
      </c>
      <c r="AP56" s="42">
        <v>0.39744175754429567</v>
      </c>
      <c r="AQ56" s="42">
        <v>0.39744175754429567</v>
      </c>
      <c r="AR56" s="42">
        <v>0.39744175754429567</v>
      </c>
      <c r="AS56" s="42">
        <v>0.39744175754429567</v>
      </c>
      <c r="AT56" s="42">
        <v>0.39744175754429567</v>
      </c>
      <c r="AU56" s="42">
        <v>0.39744175754429567</v>
      </c>
      <c r="AV56" s="42">
        <v>0.39744175754429567</v>
      </c>
    </row>
    <row r="57" spans="1:48" x14ac:dyDescent="0.25">
      <c r="A57" s="1"/>
      <c r="B57" s="33" t="s">
        <v>246</v>
      </c>
      <c r="C57" s="21" t="s">
        <v>247</v>
      </c>
      <c r="D57" s="52"/>
      <c r="E57" s="52"/>
      <c r="F57" s="52"/>
      <c r="G57" s="52"/>
      <c r="H57" s="52"/>
      <c r="I57" s="52"/>
      <c r="J57" s="52"/>
      <c r="K57" s="52"/>
      <c r="L57" s="52"/>
      <c r="M57" s="52"/>
      <c r="N57" s="52"/>
      <c r="O57" s="52"/>
      <c r="P57" s="52"/>
      <c r="Q57" s="52"/>
      <c r="R57" s="52"/>
      <c r="S57" s="52"/>
      <c r="T57" s="52"/>
      <c r="U57" s="52"/>
      <c r="V57" s="52"/>
      <c r="W57" s="52"/>
      <c r="X57" s="52"/>
      <c r="Y57" s="52"/>
      <c r="Z57" s="52"/>
      <c r="AA57" s="52"/>
      <c r="AB57" s="52">
        <v>12.73762</v>
      </c>
      <c r="AC57" s="52">
        <v>9.0150500000000005</v>
      </c>
      <c r="AD57" s="52">
        <v>9.0353539999999999</v>
      </c>
      <c r="AE57" s="52">
        <v>12.515476</v>
      </c>
      <c r="AF57" s="52">
        <v>11.916525</v>
      </c>
      <c r="AG57" s="52">
        <v>10.652782999999999</v>
      </c>
      <c r="AH57" s="52">
        <v>10.259475</v>
      </c>
      <c r="AI57" s="52">
        <v>16.864809000000001</v>
      </c>
      <c r="AJ57" s="52">
        <v>22.036314000000001</v>
      </c>
      <c r="AK57" s="52">
        <v>22.087108000000001</v>
      </c>
      <c r="AL57" s="52">
        <v>17.142979</v>
      </c>
      <c r="AM57" s="52">
        <v>10.59434352728014</v>
      </c>
      <c r="AN57" s="52">
        <v>11.388123445710587</v>
      </c>
      <c r="AO57" s="52">
        <v>12.501992379795103</v>
      </c>
      <c r="AP57" s="52">
        <v>12.937818168416941</v>
      </c>
      <c r="AQ57" s="52">
        <v>13.059971670173981</v>
      </c>
      <c r="AR57" s="52">
        <v>12.804809138583535</v>
      </c>
      <c r="AS57" s="52">
        <v>12.626412431838805</v>
      </c>
      <c r="AT57" s="52">
        <v>12.74530889769094</v>
      </c>
      <c r="AU57" s="52">
        <v>13.029916148979295</v>
      </c>
      <c r="AV57" s="52">
        <v>13.283318766363477</v>
      </c>
    </row>
    <row r="58" spans="1:48" x14ac:dyDescent="0.25">
      <c r="A58" s="1"/>
      <c r="B58" s="33" t="s">
        <v>248</v>
      </c>
      <c r="C58" s="21" t="s">
        <v>247</v>
      </c>
      <c r="D58" s="52"/>
      <c r="E58" s="52"/>
      <c r="F58" s="52"/>
      <c r="G58" s="52"/>
      <c r="H58" s="52"/>
      <c r="I58" s="52"/>
      <c r="J58" s="52"/>
      <c r="K58" s="52"/>
      <c r="L58" s="52"/>
      <c r="M58" s="52"/>
      <c r="N58" s="52"/>
      <c r="O58" s="52"/>
      <c r="P58" s="52"/>
      <c r="Q58" s="52"/>
      <c r="R58" s="52"/>
      <c r="S58" s="52"/>
      <c r="T58" s="52"/>
      <c r="U58" s="52"/>
      <c r="V58" s="52"/>
      <c r="W58" s="52"/>
      <c r="X58" s="52"/>
      <c r="Y58" s="52"/>
      <c r="Z58" s="52"/>
      <c r="AA58" s="52"/>
      <c r="AB58" s="52">
        <v>10.284295999999999</v>
      </c>
      <c r="AC58" s="52">
        <v>6.978631</v>
      </c>
      <c r="AD58" s="52">
        <v>6.9011009999999997</v>
      </c>
      <c r="AE58" s="52">
        <v>9.4981559999999998</v>
      </c>
      <c r="AF58" s="52">
        <v>9.0107119999999998</v>
      </c>
      <c r="AG58" s="52">
        <v>7.8343160000000003</v>
      </c>
      <c r="AH58" s="52">
        <v>7.5639149999999997</v>
      </c>
      <c r="AI58" s="52">
        <v>12.482901999999999</v>
      </c>
      <c r="AJ58" s="52">
        <v>16.309930999999999</v>
      </c>
      <c r="AK58" s="52">
        <v>16.404048</v>
      </c>
      <c r="AL58" s="52">
        <v>12.860957000000001</v>
      </c>
      <c r="AM58" s="52">
        <v>7.8620406364679818</v>
      </c>
      <c r="AN58" s="52">
        <v>8.4511030884304574</v>
      </c>
      <c r="AO58" s="52">
        <v>9.2777029434306257</v>
      </c>
      <c r="AP58" s="52">
        <v>9.6011283686816107</v>
      </c>
      <c r="AQ58" s="52">
        <v>9.6917782321892236</v>
      </c>
      <c r="AR58" s="52">
        <v>9.5024226400185068</v>
      </c>
      <c r="AS58" s="52">
        <v>9.3700348092645225</v>
      </c>
      <c r="AT58" s="52">
        <v>9.4582676330968738</v>
      </c>
      <c r="AU58" s="52">
        <v>9.6694740914584276</v>
      </c>
      <c r="AV58" s="52">
        <v>9.8575236549006338</v>
      </c>
    </row>
    <row r="59" spans="1:48" x14ac:dyDescent="0.25">
      <c r="A59" s="1"/>
      <c r="B59" s="33" t="s">
        <v>249</v>
      </c>
      <c r="C59" s="21" t="s">
        <v>247</v>
      </c>
      <c r="D59" s="52"/>
      <c r="E59" s="52"/>
      <c r="F59" s="52"/>
      <c r="G59" s="52"/>
      <c r="H59" s="52"/>
      <c r="I59" s="52"/>
      <c r="J59" s="52"/>
      <c r="K59" s="52"/>
      <c r="L59" s="52"/>
      <c r="M59" s="52"/>
      <c r="N59" s="52"/>
      <c r="O59" s="52"/>
      <c r="P59" s="52"/>
      <c r="Q59" s="52"/>
      <c r="R59" s="52"/>
      <c r="S59" s="52"/>
      <c r="T59" s="52"/>
      <c r="U59" s="52"/>
      <c r="V59" s="52"/>
      <c r="W59" s="52"/>
      <c r="X59" s="52"/>
      <c r="Y59" s="52"/>
      <c r="Z59" s="52"/>
      <c r="AA59" s="52"/>
      <c r="AB59" s="52">
        <v>6.7816080000000003</v>
      </c>
      <c r="AC59" s="52">
        <v>7.5805829999999998</v>
      </c>
      <c r="AD59" s="52">
        <v>6.7166370000000004</v>
      </c>
      <c r="AE59" s="52">
        <v>7.3653409999999999</v>
      </c>
      <c r="AF59" s="52">
        <v>9.1949100000000001</v>
      </c>
      <c r="AG59" s="52">
        <v>18.3127</v>
      </c>
      <c r="AH59" s="52">
        <v>9.7887529999999998</v>
      </c>
      <c r="AI59" s="52">
        <v>20.545368</v>
      </c>
      <c r="AJ59" s="52">
        <v>16.079713000000002</v>
      </c>
      <c r="AK59" s="52">
        <v>9.0452919999999999</v>
      </c>
      <c r="AL59" s="52">
        <v>11.390847000000001</v>
      </c>
      <c r="AM59" s="52">
        <v>1.6634566918457034</v>
      </c>
      <c r="AN59" s="52">
        <v>6.7947583916152654</v>
      </c>
      <c r="AO59" s="52">
        <v>7.5869482302597309</v>
      </c>
      <c r="AP59" s="52">
        <v>8.322387940859441</v>
      </c>
      <c r="AQ59" s="52">
        <v>8.7999888467614475</v>
      </c>
      <c r="AR59" s="52">
        <v>9.2783824062110423</v>
      </c>
      <c r="AS59" s="52">
        <v>10.03263060101083</v>
      </c>
      <c r="AT59" s="52">
        <v>10.957426283674396</v>
      </c>
      <c r="AU59" s="52">
        <v>11.74322347077756</v>
      </c>
      <c r="AV59" s="52">
        <v>12.449485073792921</v>
      </c>
    </row>
    <row r="60" spans="1:48" x14ac:dyDescent="0.25">
      <c r="A60" s="1"/>
      <c r="B60" s="51" t="s">
        <v>250</v>
      </c>
      <c r="C60" s="2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x14ac:dyDescent="0.25">
      <c r="A61" s="1"/>
      <c r="B61" s="33" t="s">
        <v>244</v>
      </c>
      <c r="C61" s="21" t="s">
        <v>10</v>
      </c>
      <c r="D61" s="52"/>
      <c r="E61" s="52"/>
      <c r="F61" s="52"/>
      <c r="G61" s="52"/>
      <c r="H61" s="52"/>
      <c r="I61" s="52"/>
      <c r="J61" s="52"/>
      <c r="K61" s="52"/>
      <c r="L61" s="52"/>
      <c r="M61" s="52"/>
      <c r="N61" s="52"/>
      <c r="O61" s="52"/>
      <c r="P61" s="52"/>
      <c r="Q61" s="52"/>
      <c r="R61" s="52"/>
      <c r="S61" s="52"/>
      <c r="T61" s="52"/>
      <c r="U61" s="52"/>
      <c r="V61" s="52"/>
      <c r="W61" s="52"/>
      <c r="X61" s="52"/>
      <c r="Y61" s="52"/>
      <c r="Z61" s="52"/>
      <c r="AA61" s="52"/>
      <c r="AB61" s="37">
        <v>1371.885</v>
      </c>
      <c r="AC61" s="37">
        <v>1348.0740000000001</v>
      </c>
      <c r="AD61" s="37">
        <v>1276.79</v>
      </c>
      <c r="AE61" s="37">
        <v>1564.124</v>
      </c>
      <c r="AF61" s="37">
        <v>1411.5440000000001</v>
      </c>
      <c r="AG61" s="37">
        <v>1244.424</v>
      </c>
      <c r="AH61" s="37">
        <v>1336.5640000000001</v>
      </c>
      <c r="AI61" s="37">
        <v>1440.914</v>
      </c>
      <c r="AJ61" s="37">
        <v>1520.4490000000001</v>
      </c>
      <c r="AK61" s="37">
        <v>1422.0419999999999</v>
      </c>
      <c r="AL61" s="37">
        <v>1465.19</v>
      </c>
      <c r="AM61" s="37">
        <v>1225.2001174082354</v>
      </c>
      <c r="AN61" s="37">
        <v>1316.9980892932347</v>
      </c>
      <c r="AO61" s="37">
        <v>1318.3055178043373</v>
      </c>
      <c r="AP61" s="37">
        <v>1316.5661749401324</v>
      </c>
      <c r="AQ61" s="37">
        <v>1315.4901404582838</v>
      </c>
      <c r="AR61" s="37">
        <v>1314.7305415537801</v>
      </c>
      <c r="AS61" s="37">
        <v>1318.1857067117119</v>
      </c>
      <c r="AT61" s="37">
        <v>1325.4086770022736</v>
      </c>
      <c r="AU61" s="37">
        <v>1333.9708824909544</v>
      </c>
      <c r="AV61" s="37">
        <v>1342.8725591834143</v>
      </c>
    </row>
    <row r="62" spans="1:48" x14ac:dyDescent="0.25">
      <c r="A62" s="1"/>
      <c r="B62" s="33" t="s">
        <v>245</v>
      </c>
      <c r="C62" s="21" t="s">
        <v>228</v>
      </c>
      <c r="D62" s="42"/>
      <c r="E62" s="42"/>
      <c r="F62" s="42"/>
      <c r="G62" s="42"/>
      <c r="H62" s="42"/>
      <c r="I62" s="42"/>
      <c r="J62" s="42"/>
      <c r="K62" s="42"/>
      <c r="L62" s="42"/>
      <c r="M62" s="42"/>
      <c r="N62" s="42"/>
      <c r="O62" s="42"/>
      <c r="P62" s="42"/>
      <c r="Q62" s="42"/>
      <c r="R62" s="42"/>
      <c r="S62" s="42"/>
      <c r="T62" s="42"/>
      <c r="U62" s="42"/>
      <c r="V62" s="42"/>
      <c r="W62" s="42"/>
      <c r="X62" s="42"/>
      <c r="Y62" s="42"/>
      <c r="Z62" s="42"/>
      <c r="AA62" s="42"/>
      <c r="AB62" s="42">
        <v>0.42473219814241486</v>
      </c>
      <c r="AC62" s="42">
        <v>0.42127312500000003</v>
      </c>
      <c r="AD62" s="42">
        <v>0.40792012779552717</v>
      </c>
      <c r="AE62" s="42">
        <v>0.44309461756373936</v>
      </c>
      <c r="AF62" s="42">
        <v>0.43166483180428139</v>
      </c>
      <c r="AG62" s="42">
        <v>0.46959396226415095</v>
      </c>
      <c r="AH62" s="42">
        <v>0.473958865248227</v>
      </c>
      <c r="AI62" s="42">
        <v>0.47398486842105264</v>
      </c>
      <c r="AJ62" s="42">
        <v>0.47812861635220127</v>
      </c>
      <c r="AK62" s="42">
        <v>0.47719530201342281</v>
      </c>
      <c r="AL62" s="42">
        <v>0.48039016393442624</v>
      </c>
      <c r="AM62" s="42">
        <v>0.47673156319386595</v>
      </c>
      <c r="AN62" s="42">
        <v>0.47673156319386595</v>
      </c>
      <c r="AO62" s="42">
        <v>0.47673156319386595</v>
      </c>
      <c r="AP62" s="42">
        <v>0.47673156319386595</v>
      </c>
      <c r="AQ62" s="42">
        <v>0.47673156319386595</v>
      </c>
      <c r="AR62" s="42">
        <v>0.47673156319386595</v>
      </c>
      <c r="AS62" s="42">
        <v>0.47673156319386595</v>
      </c>
      <c r="AT62" s="42">
        <v>0.47673156319386595</v>
      </c>
      <c r="AU62" s="42">
        <v>0.47673156319386595</v>
      </c>
      <c r="AV62" s="42">
        <v>0.47673156319386595</v>
      </c>
    </row>
    <row r="63" spans="1:48" x14ac:dyDescent="0.25">
      <c r="A63" s="1"/>
      <c r="B63" s="33" t="s">
        <v>246</v>
      </c>
      <c r="C63" s="21" t="s">
        <v>247</v>
      </c>
      <c r="D63" s="52"/>
      <c r="E63" s="52"/>
      <c r="F63" s="52"/>
      <c r="G63" s="52"/>
      <c r="H63" s="52"/>
      <c r="I63" s="52"/>
      <c r="J63" s="52"/>
      <c r="K63" s="52"/>
      <c r="L63" s="52"/>
      <c r="M63" s="52"/>
      <c r="N63" s="52"/>
      <c r="O63" s="52"/>
      <c r="P63" s="52"/>
      <c r="Q63" s="52"/>
      <c r="R63" s="52"/>
      <c r="S63" s="52"/>
      <c r="T63" s="52"/>
      <c r="U63" s="52"/>
      <c r="V63" s="52"/>
      <c r="W63" s="52"/>
      <c r="X63" s="52"/>
      <c r="Y63" s="52"/>
      <c r="Z63" s="52"/>
      <c r="AA63" s="52"/>
      <c r="AB63" s="52">
        <v>37.845286999999999</v>
      </c>
      <c r="AC63" s="52">
        <v>34.247169999999997</v>
      </c>
      <c r="AD63" s="52">
        <v>32.296044999999999</v>
      </c>
      <c r="AE63" s="52">
        <v>44.217900999999998</v>
      </c>
      <c r="AF63" s="52">
        <v>33.959408000000003</v>
      </c>
      <c r="AG63" s="52">
        <v>29.154302000000001</v>
      </c>
      <c r="AH63" s="52">
        <v>30.262187000000001</v>
      </c>
      <c r="AI63" s="52">
        <v>47.256055000000003</v>
      </c>
      <c r="AJ63" s="52">
        <v>59.606496</v>
      </c>
      <c r="AK63" s="52">
        <v>51.919597000000003</v>
      </c>
      <c r="AL63" s="52">
        <v>43.635688999999999</v>
      </c>
      <c r="AM63" s="52">
        <v>33.056813568498725</v>
      </c>
      <c r="AN63" s="52">
        <v>35.533591361328142</v>
      </c>
      <c r="AO63" s="52">
        <v>37.496783254927792</v>
      </c>
      <c r="AP63" s="52">
        <v>38.238227979394466</v>
      </c>
      <c r="AQ63" s="52">
        <v>38.439060117239649</v>
      </c>
      <c r="AR63" s="52">
        <v>37.983879549835372</v>
      </c>
      <c r="AS63" s="52">
        <v>37.712920158068485</v>
      </c>
      <c r="AT63" s="52">
        <v>38.006489563946545</v>
      </c>
      <c r="AU63" s="52">
        <v>38.6057012576589</v>
      </c>
      <c r="AV63" s="52">
        <v>39.154375652435604</v>
      </c>
    </row>
    <row r="64" spans="1:48" x14ac:dyDescent="0.25">
      <c r="A64" s="1"/>
      <c r="B64" s="33" t="s">
        <v>248</v>
      </c>
      <c r="C64" s="21" t="s">
        <v>247</v>
      </c>
      <c r="D64" s="52"/>
      <c r="E64" s="52"/>
      <c r="F64" s="52"/>
      <c r="G64" s="52"/>
      <c r="H64" s="52"/>
      <c r="I64" s="52"/>
      <c r="J64" s="52"/>
      <c r="K64" s="52"/>
      <c r="L64" s="52"/>
      <c r="M64" s="52"/>
      <c r="N64" s="52"/>
      <c r="O64" s="52"/>
      <c r="P64" s="52"/>
      <c r="Q64" s="52"/>
      <c r="R64" s="52"/>
      <c r="S64" s="52"/>
      <c r="T64" s="52"/>
      <c r="U64" s="52"/>
      <c r="V64" s="52"/>
      <c r="W64" s="52"/>
      <c r="X64" s="52"/>
      <c r="Y64" s="52"/>
      <c r="Z64" s="52"/>
      <c r="AA64" s="52"/>
      <c r="AB64" s="52">
        <v>26.684878999999999</v>
      </c>
      <c r="AC64" s="52">
        <v>23.998858999999999</v>
      </c>
      <c r="AD64" s="52">
        <v>22.621079999999999</v>
      </c>
      <c r="AE64" s="52">
        <v>30.854825999999999</v>
      </c>
      <c r="AF64" s="52">
        <v>24.050953</v>
      </c>
      <c r="AG64" s="52">
        <v>20.129362</v>
      </c>
      <c r="AH64" s="52">
        <v>20.961971999999999</v>
      </c>
      <c r="AI64" s="52">
        <v>32.942590000000003</v>
      </c>
      <c r="AJ64" s="52">
        <v>41.771276</v>
      </c>
      <c r="AK64" s="52">
        <v>36.508803</v>
      </c>
      <c r="AL64" s="52">
        <v>30.515442</v>
      </c>
      <c r="AM64" s="52">
        <v>23.093976794770704</v>
      </c>
      <c r="AN64" s="52">
        <v>24.824290236956585</v>
      </c>
      <c r="AO64" s="52">
        <v>26.195805006234792</v>
      </c>
      <c r="AP64" s="52">
        <v>26.713789210185887</v>
      </c>
      <c r="AQ64" s="52">
        <v>26.854093499388782</v>
      </c>
      <c r="AR64" s="52">
        <v>26.536097651444074</v>
      </c>
      <c r="AS64" s="52">
        <v>26.346801429870172</v>
      </c>
      <c r="AT64" s="52">
        <v>26.551893340285375</v>
      </c>
      <c r="AU64" s="52">
        <v>26.970511454250701</v>
      </c>
      <c r="AV64" s="52">
        <v>27.353823466904363</v>
      </c>
    </row>
    <row r="65" spans="1:48" x14ac:dyDescent="0.25">
      <c r="A65" s="1"/>
      <c r="B65" s="33" t="s">
        <v>249</v>
      </c>
      <c r="C65" s="21" t="s">
        <v>247</v>
      </c>
      <c r="D65" s="52"/>
      <c r="E65" s="52"/>
      <c r="F65" s="52"/>
      <c r="G65" s="52"/>
      <c r="H65" s="52"/>
      <c r="I65" s="52"/>
      <c r="J65" s="52"/>
      <c r="K65" s="52"/>
      <c r="L65" s="52"/>
      <c r="M65" s="52"/>
      <c r="N65" s="52"/>
      <c r="O65" s="52"/>
      <c r="P65" s="52"/>
      <c r="Q65" s="52"/>
      <c r="R65" s="52"/>
      <c r="S65" s="52"/>
      <c r="T65" s="52"/>
      <c r="U65" s="52"/>
      <c r="V65" s="52"/>
      <c r="W65" s="52"/>
      <c r="X65" s="52"/>
      <c r="Y65" s="52"/>
      <c r="Z65" s="52"/>
      <c r="AA65" s="52"/>
      <c r="AB65" s="52">
        <v>29.420151000000001</v>
      </c>
      <c r="AC65" s="52">
        <v>25.307573999999999</v>
      </c>
      <c r="AD65" s="52">
        <v>23.070910000000001</v>
      </c>
      <c r="AE65" s="52">
        <v>21.452877999999998</v>
      </c>
      <c r="AF65" s="52">
        <v>32.801237999999998</v>
      </c>
      <c r="AG65" s="52">
        <v>39.431507000000003</v>
      </c>
      <c r="AH65" s="52">
        <v>27.592967000000002</v>
      </c>
      <c r="AI65" s="52">
        <v>45.931229000000002</v>
      </c>
      <c r="AJ65" s="52">
        <v>53.140503000000002</v>
      </c>
      <c r="AK65" s="52">
        <v>34.191450000000003</v>
      </c>
      <c r="AL65" s="52">
        <v>48.210225000000001</v>
      </c>
      <c r="AM65" s="52">
        <v>25.989535361470409</v>
      </c>
      <c r="AN65" s="52">
        <v>30.291667195695943</v>
      </c>
      <c r="AO65" s="52">
        <v>30.426179041780983</v>
      </c>
      <c r="AP65" s="52">
        <v>31.002839609532838</v>
      </c>
      <c r="AQ65" s="52">
        <v>32.054348962035426</v>
      </c>
      <c r="AR65" s="52">
        <v>33.057015811420321</v>
      </c>
      <c r="AS65" s="52">
        <v>33.89829590668316</v>
      </c>
      <c r="AT65" s="52">
        <v>34.672485911945145</v>
      </c>
      <c r="AU65" s="52">
        <v>35.419654273407595</v>
      </c>
      <c r="AV65" s="52">
        <v>36.485523429510245</v>
      </c>
    </row>
    <row r="66" spans="1:48" x14ac:dyDescent="0.25">
      <c r="A66" s="1"/>
      <c r="B66" s="33"/>
      <c r="C66" s="2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x14ac:dyDescent="0.25">
      <c r="A67" s="1"/>
      <c r="B67" s="22" t="s">
        <v>29</v>
      </c>
      <c r="C67" s="2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51" t="s">
        <v>243</v>
      </c>
      <c r="C68" s="2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x14ac:dyDescent="0.25">
      <c r="A69" s="1"/>
      <c r="B69" s="33" t="s">
        <v>244</v>
      </c>
      <c r="C69" s="21" t="s">
        <v>10</v>
      </c>
      <c r="D69" s="52"/>
      <c r="E69" s="52"/>
      <c r="F69" s="52"/>
      <c r="G69" s="52"/>
      <c r="H69" s="52"/>
      <c r="I69" s="52"/>
      <c r="J69" s="52"/>
      <c r="K69" s="52"/>
      <c r="L69" s="52"/>
      <c r="M69" s="52"/>
      <c r="N69" s="52"/>
      <c r="O69" s="52"/>
      <c r="P69" s="52"/>
      <c r="Q69" s="52"/>
      <c r="R69" s="52"/>
      <c r="S69" s="52"/>
      <c r="T69" s="52"/>
      <c r="U69" s="52"/>
      <c r="V69" s="52"/>
      <c r="W69" s="52"/>
      <c r="X69" s="52"/>
      <c r="Y69" s="52"/>
      <c r="Z69" s="52"/>
      <c r="AA69" s="52"/>
      <c r="AB69" s="52">
        <v>91.853999999999999</v>
      </c>
      <c r="AC69" s="52">
        <v>227.29</v>
      </c>
      <c r="AD69" s="52">
        <v>22.062999999999999</v>
      </c>
      <c r="AE69" s="52">
        <v>7.8730000000000002</v>
      </c>
      <c r="AF69" s="52">
        <v>7.9240000000000004</v>
      </c>
      <c r="AG69" s="52">
        <v>14.273999999999999</v>
      </c>
      <c r="AH69" s="52">
        <v>9.4730000000000008</v>
      </c>
      <c r="AI69" s="52">
        <v>48.88</v>
      </c>
      <c r="AJ69" s="52">
        <v>3.2610000000000001</v>
      </c>
      <c r="AK69" s="52">
        <v>4.5810000000000004</v>
      </c>
      <c r="AL69" s="52">
        <v>6.7169999999999996</v>
      </c>
      <c r="AM69" s="52">
        <v>0</v>
      </c>
      <c r="AN69" s="52">
        <v>0</v>
      </c>
      <c r="AO69" s="52">
        <v>0</v>
      </c>
      <c r="AP69" s="52">
        <v>0</v>
      </c>
      <c r="AQ69" s="52">
        <v>0</v>
      </c>
      <c r="AR69" s="52">
        <v>0</v>
      </c>
      <c r="AS69" s="52">
        <v>0</v>
      </c>
      <c r="AT69" s="52">
        <v>0</v>
      </c>
      <c r="AU69" s="52">
        <v>0</v>
      </c>
      <c r="AV69" s="52">
        <v>0</v>
      </c>
    </row>
    <row r="70" spans="1:48" x14ac:dyDescent="0.25">
      <c r="A70" s="1"/>
      <c r="B70" s="33" t="s">
        <v>245</v>
      </c>
      <c r="C70" s="21" t="s">
        <v>228</v>
      </c>
      <c r="D70" s="42"/>
      <c r="E70" s="42"/>
      <c r="F70" s="42"/>
      <c r="G70" s="42"/>
      <c r="H70" s="42"/>
      <c r="I70" s="42"/>
      <c r="J70" s="42"/>
      <c r="K70" s="42"/>
      <c r="L70" s="42"/>
      <c r="M70" s="42"/>
      <c r="N70" s="42"/>
      <c r="O70" s="42"/>
      <c r="P70" s="42"/>
      <c r="Q70" s="42"/>
      <c r="R70" s="42"/>
      <c r="S70" s="42"/>
      <c r="T70" s="42"/>
      <c r="U70" s="42"/>
      <c r="V70" s="42"/>
      <c r="W70" s="42"/>
      <c r="X70" s="42"/>
      <c r="Y70" s="42"/>
      <c r="Z70" s="42"/>
      <c r="AA70" s="42"/>
      <c r="AB70" s="42">
        <v>0.54031764705882357</v>
      </c>
      <c r="AC70" s="42">
        <v>0.50508888888888892</v>
      </c>
      <c r="AD70" s="42">
        <v>0.46942553191489361</v>
      </c>
      <c r="AE70" s="42">
        <v>0.87477777777777777</v>
      </c>
      <c r="AF70" s="42">
        <v>0.66033333333333333</v>
      </c>
      <c r="AG70" s="42">
        <v>0</v>
      </c>
      <c r="AH70" s="42">
        <v>0</v>
      </c>
      <c r="AI70" s="42">
        <v>0</v>
      </c>
      <c r="AJ70" s="42">
        <v>0</v>
      </c>
      <c r="AK70" s="42">
        <v>0</v>
      </c>
      <c r="AL70" s="42">
        <v>0</v>
      </c>
      <c r="AM70" s="42">
        <v>0</v>
      </c>
      <c r="AN70" s="42">
        <v>0</v>
      </c>
      <c r="AO70" s="42">
        <v>0</v>
      </c>
      <c r="AP70" s="42">
        <v>0</v>
      </c>
      <c r="AQ70" s="42">
        <v>0</v>
      </c>
      <c r="AR70" s="42">
        <v>0</v>
      </c>
      <c r="AS70" s="42">
        <v>0</v>
      </c>
      <c r="AT70" s="42">
        <v>0</v>
      </c>
      <c r="AU70" s="42">
        <v>0</v>
      </c>
      <c r="AV70" s="42">
        <v>0</v>
      </c>
    </row>
    <row r="71" spans="1:48" x14ac:dyDescent="0.25">
      <c r="A71" s="1"/>
      <c r="B71" s="33" t="s">
        <v>246</v>
      </c>
      <c r="C71" s="21" t="s">
        <v>247</v>
      </c>
      <c r="D71" s="52"/>
      <c r="E71" s="52"/>
      <c r="F71" s="52"/>
      <c r="G71" s="52"/>
      <c r="H71" s="52"/>
      <c r="I71" s="52"/>
      <c r="J71" s="52"/>
      <c r="K71" s="52"/>
      <c r="L71" s="52"/>
      <c r="M71" s="52"/>
      <c r="N71" s="52"/>
      <c r="O71" s="52"/>
      <c r="P71" s="52"/>
      <c r="Q71" s="52"/>
      <c r="R71" s="52"/>
      <c r="S71" s="52"/>
      <c r="T71" s="52"/>
      <c r="U71" s="52"/>
      <c r="V71" s="52"/>
      <c r="W71" s="52"/>
      <c r="X71" s="52"/>
      <c r="Y71" s="52"/>
      <c r="Z71" s="52"/>
      <c r="AA71" s="52"/>
      <c r="AB71" s="52">
        <v>1.8768800000000001</v>
      </c>
      <c r="AC71" s="52">
        <v>2.575685</v>
      </c>
      <c r="AD71" s="52">
        <v>0.29687599999999997</v>
      </c>
      <c r="AE71" s="52">
        <v>0.15124399999999999</v>
      </c>
      <c r="AF71" s="52">
        <v>0.207539</v>
      </c>
      <c r="AG71" s="52">
        <v>0.32101400000000002</v>
      </c>
      <c r="AH71" s="52">
        <v>0.24760399999999999</v>
      </c>
      <c r="AI71" s="52">
        <v>1.0968389999999999</v>
      </c>
      <c r="AJ71" s="52">
        <v>0.13780999999999999</v>
      </c>
      <c r="AK71" s="52">
        <v>0.19455900000000001</v>
      </c>
      <c r="AL71" s="52">
        <v>0.145234</v>
      </c>
      <c r="AM71" s="52">
        <v>0</v>
      </c>
      <c r="AN71" s="52">
        <v>0</v>
      </c>
      <c r="AO71" s="52">
        <v>0</v>
      </c>
      <c r="AP71" s="52">
        <v>0</v>
      </c>
      <c r="AQ71" s="52">
        <v>0</v>
      </c>
      <c r="AR71" s="52">
        <v>0</v>
      </c>
      <c r="AS71" s="52">
        <v>0</v>
      </c>
      <c r="AT71" s="52">
        <v>0</v>
      </c>
      <c r="AU71" s="52">
        <v>0</v>
      </c>
      <c r="AV71" s="52">
        <v>0</v>
      </c>
    </row>
    <row r="72" spans="1:48" x14ac:dyDescent="0.25">
      <c r="A72" s="1"/>
      <c r="B72" s="33" t="s">
        <v>248</v>
      </c>
      <c r="C72" s="21" t="s">
        <v>247</v>
      </c>
      <c r="D72" s="52"/>
      <c r="E72" s="52"/>
      <c r="F72" s="52"/>
      <c r="G72" s="52"/>
      <c r="H72" s="52"/>
      <c r="I72" s="52"/>
      <c r="J72" s="52"/>
      <c r="K72" s="52"/>
      <c r="L72" s="52"/>
      <c r="M72" s="52"/>
      <c r="N72" s="52"/>
      <c r="O72" s="52"/>
      <c r="P72" s="52"/>
      <c r="Q72" s="52"/>
      <c r="R72" s="52"/>
      <c r="S72" s="52"/>
      <c r="T72" s="52"/>
      <c r="U72" s="52"/>
      <c r="V72" s="52"/>
      <c r="W72" s="52"/>
      <c r="X72" s="52"/>
      <c r="Y72" s="52"/>
      <c r="Z72" s="52"/>
      <c r="AA72" s="52"/>
      <c r="AB72" s="52">
        <v>1.5981179999999999</v>
      </c>
      <c r="AC72" s="52">
        <v>2.1328399999999998</v>
      </c>
      <c r="AD72" s="52">
        <v>0.230938</v>
      </c>
      <c r="AE72" s="52">
        <v>0.109331</v>
      </c>
      <c r="AF72" s="52">
        <v>0.13122500000000001</v>
      </c>
      <c r="AG72" s="52">
        <v>0.20963300000000001</v>
      </c>
      <c r="AH72" s="52">
        <v>0.172065</v>
      </c>
      <c r="AI72" s="52">
        <v>0.85723400000000005</v>
      </c>
      <c r="AJ72" s="52">
        <v>0.103035</v>
      </c>
      <c r="AK72" s="52">
        <v>0.14865800000000001</v>
      </c>
      <c r="AL72" s="52">
        <v>0.114721</v>
      </c>
      <c r="AM72" s="52">
        <v>0</v>
      </c>
      <c r="AN72" s="52">
        <v>0</v>
      </c>
      <c r="AO72" s="52">
        <v>0</v>
      </c>
      <c r="AP72" s="52">
        <v>0</v>
      </c>
      <c r="AQ72" s="52">
        <v>0</v>
      </c>
      <c r="AR72" s="52">
        <v>0</v>
      </c>
      <c r="AS72" s="52">
        <v>0</v>
      </c>
      <c r="AT72" s="52">
        <v>0</v>
      </c>
      <c r="AU72" s="52">
        <v>0</v>
      </c>
      <c r="AV72" s="52">
        <v>0</v>
      </c>
    </row>
    <row r="73" spans="1:48" x14ac:dyDescent="0.25">
      <c r="A73" s="1"/>
      <c r="B73" s="33" t="s">
        <v>249</v>
      </c>
      <c r="C73" s="21" t="s">
        <v>247</v>
      </c>
      <c r="D73" s="52"/>
      <c r="E73" s="52"/>
      <c r="F73" s="52"/>
      <c r="G73" s="52"/>
      <c r="H73" s="52"/>
      <c r="I73" s="52"/>
      <c r="J73" s="52"/>
      <c r="K73" s="52"/>
      <c r="L73" s="52"/>
      <c r="M73" s="52"/>
      <c r="N73" s="52"/>
      <c r="O73" s="52"/>
      <c r="P73" s="52"/>
      <c r="Q73" s="52"/>
      <c r="R73" s="52"/>
      <c r="S73" s="52"/>
      <c r="T73" s="52"/>
      <c r="U73" s="52"/>
      <c r="V73" s="52"/>
      <c r="W73" s="52"/>
      <c r="X73" s="52"/>
      <c r="Y73" s="52"/>
      <c r="Z73" s="52"/>
      <c r="AA73" s="52"/>
      <c r="AB73" s="52">
        <v>0.51438499999999998</v>
      </c>
      <c r="AC73" s="52">
        <v>1.0233159999999999</v>
      </c>
      <c r="AD73" s="52">
        <v>0.39324700000000001</v>
      </c>
      <c r="AE73" s="52">
        <v>0.33036599999999999</v>
      </c>
      <c r="AF73" s="52">
        <v>0.232881</v>
      </c>
      <c r="AG73" s="52">
        <v>0.58226100000000003</v>
      </c>
      <c r="AH73" s="52">
        <v>0.185201</v>
      </c>
      <c r="AI73" s="52">
        <v>0.25088100000000002</v>
      </c>
      <c r="AJ73" s="52">
        <v>0.11026900000000001</v>
      </c>
      <c r="AK73" s="52">
        <v>9.5631999999999995E-2</v>
      </c>
      <c r="AL73" s="52">
        <v>4.0547E-2</v>
      </c>
      <c r="AM73" s="52">
        <v>0</v>
      </c>
      <c r="AN73" s="52">
        <v>0</v>
      </c>
      <c r="AO73" s="52">
        <v>0</v>
      </c>
      <c r="AP73" s="52">
        <v>0</v>
      </c>
      <c r="AQ73" s="52">
        <v>0</v>
      </c>
      <c r="AR73" s="52">
        <v>0</v>
      </c>
      <c r="AS73" s="52">
        <v>0</v>
      </c>
      <c r="AT73" s="52">
        <v>0</v>
      </c>
      <c r="AU73" s="52">
        <v>0</v>
      </c>
      <c r="AV73" s="52">
        <v>0</v>
      </c>
    </row>
    <row r="74" spans="1:48" x14ac:dyDescent="0.25">
      <c r="A74" s="1"/>
      <c r="B74" s="51" t="s">
        <v>250</v>
      </c>
      <c r="C74" s="2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x14ac:dyDescent="0.25">
      <c r="A75" s="1"/>
      <c r="B75" s="33" t="s">
        <v>244</v>
      </c>
      <c r="C75" s="21" t="s">
        <v>10</v>
      </c>
      <c r="D75" s="52"/>
      <c r="E75" s="52"/>
      <c r="F75" s="52"/>
      <c r="G75" s="52"/>
      <c r="H75" s="52"/>
      <c r="I75" s="52"/>
      <c r="J75" s="52"/>
      <c r="K75" s="52"/>
      <c r="L75" s="52"/>
      <c r="M75" s="52"/>
      <c r="N75" s="52"/>
      <c r="O75" s="52"/>
      <c r="P75" s="52"/>
      <c r="Q75" s="52"/>
      <c r="R75" s="52"/>
      <c r="S75" s="52"/>
      <c r="T75" s="52"/>
      <c r="U75" s="52"/>
      <c r="V75" s="52"/>
      <c r="W75" s="52"/>
      <c r="X75" s="52"/>
      <c r="Y75" s="52"/>
      <c r="Z75" s="52"/>
      <c r="AA75" s="52"/>
      <c r="AB75" s="52">
        <v>47.472999999999999</v>
      </c>
      <c r="AC75" s="52">
        <v>119.62</v>
      </c>
      <c r="AD75" s="52">
        <v>22.635000000000002</v>
      </c>
      <c r="AE75" s="52">
        <v>10.506</v>
      </c>
      <c r="AF75" s="52">
        <v>3.9369999999999998</v>
      </c>
      <c r="AG75" s="52">
        <v>8.9079999999999995</v>
      </c>
      <c r="AH75" s="52">
        <v>4.3920000000000003</v>
      </c>
      <c r="AI75" s="52">
        <v>29.706</v>
      </c>
      <c r="AJ75" s="52">
        <v>5.9720000000000004</v>
      </c>
      <c r="AK75" s="52">
        <v>4.9279999999999999</v>
      </c>
      <c r="AL75" s="52">
        <v>6.5019999999999998</v>
      </c>
      <c r="AM75" s="52">
        <v>0</v>
      </c>
      <c r="AN75" s="52">
        <v>0</v>
      </c>
      <c r="AO75" s="52">
        <v>0</v>
      </c>
      <c r="AP75" s="52">
        <v>0</v>
      </c>
      <c r="AQ75" s="52">
        <v>0</v>
      </c>
      <c r="AR75" s="52">
        <v>0</v>
      </c>
      <c r="AS75" s="52">
        <v>0</v>
      </c>
      <c r="AT75" s="52">
        <v>0</v>
      </c>
      <c r="AU75" s="52">
        <v>0</v>
      </c>
      <c r="AV75" s="52">
        <v>0</v>
      </c>
    </row>
    <row r="76" spans="1:48" x14ac:dyDescent="0.25">
      <c r="A76" s="1"/>
      <c r="B76" s="33" t="s">
        <v>245</v>
      </c>
      <c r="C76" s="21" t="s">
        <v>228</v>
      </c>
      <c r="D76" s="42"/>
      <c r="E76" s="42"/>
      <c r="F76" s="42"/>
      <c r="G76" s="42"/>
      <c r="H76" s="42"/>
      <c r="I76" s="42"/>
      <c r="J76" s="42"/>
      <c r="K76" s="42"/>
      <c r="L76" s="42"/>
      <c r="M76" s="42"/>
      <c r="N76" s="42"/>
      <c r="O76" s="42"/>
      <c r="P76" s="42"/>
      <c r="Q76" s="42"/>
      <c r="R76" s="42"/>
      <c r="S76" s="42"/>
      <c r="T76" s="42"/>
      <c r="U76" s="42"/>
      <c r="V76" s="42"/>
      <c r="W76" s="42"/>
      <c r="X76" s="42"/>
      <c r="Y76" s="42"/>
      <c r="Z76" s="42"/>
      <c r="AA76" s="42"/>
      <c r="AB76" s="42">
        <v>0.27925294117647059</v>
      </c>
      <c r="AC76" s="42">
        <v>0.26582222222222224</v>
      </c>
      <c r="AD76" s="42">
        <v>0.48159574468085109</v>
      </c>
      <c r="AE76" s="42">
        <v>1.1673333333333333</v>
      </c>
      <c r="AF76" s="42">
        <v>0.32808333333333334</v>
      </c>
      <c r="AG76" s="42">
        <v>0</v>
      </c>
      <c r="AH76" s="42">
        <v>0</v>
      </c>
      <c r="AI76" s="42">
        <v>0</v>
      </c>
      <c r="AJ76" s="42">
        <v>0</v>
      </c>
      <c r="AK76" s="42">
        <v>0</v>
      </c>
      <c r="AL76" s="42">
        <v>0</v>
      </c>
      <c r="AM76" s="42">
        <v>0</v>
      </c>
      <c r="AN76" s="42">
        <v>0</v>
      </c>
      <c r="AO76" s="42">
        <v>0</v>
      </c>
      <c r="AP76" s="42">
        <v>0</v>
      </c>
      <c r="AQ76" s="42">
        <v>0</v>
      </c>
      <c r="AR76" s="42">
        <v>0</v>
      </c>
      <c r="AS76" s="42">
        <v>0</v>
      </c>
      <c r="AT76" s="42">
        <v>0</v>
      </c>
      <c r="AU76" s="42">
        <v>0</v>
      </c>
      <c r="AV76" s="42">
        <v>0</v>
      </c>
    </row>
    <row r="77" spans="1:48" x14ac:dyDescent="0.25">
      <c r="A77" s="1"/>
      <c r="B77" s="33" t="s">
        <v>246</v>
      </c>
      <c r="C77" s="21" t="s">
        <v>247</v>
      </c>
      <c r="D77" s="52"/>
      <c r="E77" s="52"/>
      <c r="F77" s="52"/>
      <c r="G77" s="52"/>
      <c r="H77" s="52"/>
      <c r="I77" s="52"/>
      <c r="J77" s="52"/>
      <c r="K77" s="52"/>
      <c r="L77" s="52"/>
      <c r="M77" s="52"/>
      <c r="N77" s="52"/>
      <c r="O77" s="52"/>
      <c r="P77" s="52"/>
      <c r="Q77" s="52"/>
      <c r="R77" s="52"/>
      <c r="S77" s="52"/>
      <c r="T77" s="52"/>
      <c r="U77" s="52"/>
      <c r="V77" s="52"/>
      <c r="W77" s="52"/>
      <c r="X77" s="52"/>
      <c r="Y77" s="52"/>
      <c r="Z77" s="52"/>
      <c r="AA77" s="52"/>
      <c r="AB77" s="52">
        <v>2.2903039999999999</v>
      </c>
      <c r="AC77" s="52">
        <v>4.8462170000000002</v>
      </c>
      <c r="AD77" s="52">
        <v>0.88629100000000005</v>
      </c>
      <c r="AE77" s="52">
        <v>0.468138</v>
      </c>
      <c r="AF77" s="52">
        <v>0.16592199999999999</v>
      </c>
      <c r="AG77" s="52">
        <v>0.30204700000000001</v>
      </c>
      <c r="AH77" s="52">
        <v>0.196492</v>
      </c>
      <c r="AI77" s="52">
        <v>1.665092</v>
      </c>
      <c r="AJ77" s="52">
        <v>0.39075399999999999</v>
      </c>
      <c r="AK77" s="52">
        <v>0.36987700000000001</v>
      </c>
      <c r="AL77" s="52">
        <v>0.31996799999999997</v>
      </c>
      <c r="AM77" s="52">
        <v>0</v>
      </c>
      <c r="AN77" s="52">
        <v>0</v>
      </c>
      <c r="AO77" s="52">
        <v>0</v>
      </c>
      <c r="AP77" s="52">
        <v>0</v>
      </c>
      <c r="AQ77" s="52">
        <v>0</v>
      </c>
      <c r="AR77" s="52">
        <v>0</v>
      </c>
      <c r="AS77" s="52">
        <v>0</v>
      </c>
      <c r="AT77" s="52">
        <v>0</v>
      </c>
      <c r="AU77" s="52">
        <v>0</v>
      </c>
      <c r="AV77" s="52">
        <v>0</v>
      </c>
    </row>
    <row r="78" spans="1:48" x14ac:dyDescent="0.25">
      <c r="A78" s="1"/>
      <c r="B78" s="33" t="s">
        <v>248</v>
      </c>
      <c r="C78" s="21" t="s">
        <v>247</v>
      </c>
      <c r="D78" s="52"/>
      <c r="E78" s="52"/>
      <c r="F78" s="52"/>
      <c r="G78" s="52"/>
      <c r="H78" s="52"/>
      <c r="I78" s="52"/>
      <c r="J78" s="52"/>
      <c r="K78" s="52"/>
      <c r="L78" s="52"/>
      <c r="M78" s="52"/>
      <c r="N78" s="52"/>
      <c r="O78" s="52"/>
      <c r="P78" s="52"/>
      <c r="Q78" s="52"/>
      <c r="R78" s="52"/>
      <c r="S78" s="52"/>
      <c r="T78" s="52"/>
      <c r="U78" s="52"/>
      <c r="V78" s="52"/>
      <c r="W78" s="52"/>
      <c r="X78" s="52"/>
      <c r="Y78" s="52"/>
      <c r="Z78" s="52"/>
      <c r="AA78" s="52"/>
      <c r="AB78" s="52">
        <v>1.604916</v>
      </c>
      <c r="AC78" s="52">
        <v>3.4465629999999998</v>
      </c>
      <c r="AD78" s="52">
        <v>0.61281300000000005</v>
      </c>
      <c r="AE78" s="52">
        <v>0.27201500000000001</v>
      </c>
      <c r="AF78" s="52">
        <v>0.11555700000000001</v>
      </c>
      <c r="AG78" s="52">
        <v>0.19222400000000001</v>
      </c>
      <c r="AH78" s="52">
        <v>0.12970599999999999</v>
      </c>
      <c r="AI78" s="52">
        <v>1.1207929999999999</v>
      </c>
      <c r="AJ78" s="52">
        <v>0.23905100000000001</v>
      </c>
      <c r="AK78" s="52">
        <v>0.23600299999999999</v>
      </c>
      <c r="AL78" s="52">
        <v>0.22225300000000001</v>
      </c>
      <c r="AM78" s="52">
        <v>0</v>
      </c>
      <c r="AN78" s="52">
        <v>0</v>
      </c>
      <c r="AO78" s="52">
        <v>0</v>
      </c>
      <c r="AP78" s="52">
        <v>0</v>
      </c>
      <c r="AQ78" s="52">
        <v>0</v>
      </c>
      <c r="AR78" s="52">
        <v>0</v>
      </c>
      <c r="AS78" s="52">
        <v>0</v>
      </c>
      <c r="AT78" s="52">
        <v>0</v>
      </c>
      <c r="AU78" s="52">
        <v>0</v>
      </c>
      <c r="AV78" s="52">
        <v>0</v>
      </c>
    </row>
    <row r="79" spans="1:48" x14ac:dyDescent="0.25">
      <c r="A79" s="1"/>
      <c r="B79" s="33" t="s">
        <v>249</v>
      </c>
      <c r="C79" s="21" t="s">
        <v>247</v>
      </c>
      <c r="D79" s="52"/>
      <c r="E79" s="52"/>
      <c r="F79" s="52"/>
      <c r="G79" s="52"/>
      <c r="H79" s="52"/>
      <c r="I79" s="52"/>
      <c r="J79" s="52"/>
      <c r="K79" s="52"/>
      <c r="L79" s="52"/>
      <c r="M79" s="52"/>
      <c r="N79" s="52"/>
      <c r="O79" s="52"/>
      <c r="P79" s="52"/>
      <c r="Q79" s="52"/>
      <c r="R79" s="52"/>
      <c r="S79" s="52"/>
      <c r="T79" s="52"/>
      <c r="U79" s="52"/>
      <c r="V79" s="52"/>
      <c r="W79" s="52"/>
      <c r="X79" s="52"/>
      <c r="Y79" s="52"/>
      <c r="Z79" s="52"/>
      <c r="AA79" s="52"/>
      <c r="AB79" s="52">
        <v>1.68316</v>
      </c>
      <c r="AC79" s="52">
        <v>2.8552200000000001</v>
      </c>
      <c r="AD79" s="52">
        <v>1.361429</v>
      </c>
      <c r="AE79" s="52">
        <v>0.88359699999999997</v>
      </c>
      <c r="AF79" s="52">
        <v>0.189776</v>
      </c>
      <c r="AG79" s="52">
        <v>0.46945500000000001</v>
      </c>
      <c r="AH79" s="52">
        <v>0.141127</v>
      </c>
      <c r="AI79" s="52">
        <v>1.192018</v>
      </c>
      <c r="AJ79" s="52">
        <v>0.49204799999999999</v>
      </c>
      <c r="AK79" s="52">
        <v>0.11959400000000001</v>
      </c>
      <c r="AL79" s="52">
        <v>0.20453199999999999</v>
      </c>
      <c r="AM79" s="52">
        <v>0</v>
      </c>
      <c r="AN79" s="52">
        <v>0</v>
      </c>
      <c r="AO79" s="52">
        <v>0</v>
      </c>
      <c r="AP79" s="52">
        <v>0</v>
      </c>
      <c r="AQ79" s="52">
        <v>0</v>
      </c>
      <c r="AR79" s="52">
        <v>0</v>
      </c>
      <c r="AS79" s="52">
        <v>0</v>
      </c>
      <c r="AT79" s="52">
        <v>0</v>
      </c>
      <c r="AU79" s="52">
        <v>0</v>
      </c>
      <c r="AV79" s="52">
        <v>0</v>
      </c>
    </row>
    <row r="80" spans="1:48" x14ac:dyDescent="0.25">
      <c r="A80" s="1"/>
      <c r="B80" s="33"/>
      <c r="C80" s="2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25">
      <c r="A81" s="1"/>
      <c r="B81" s="22" t="s">
        <v>31</v>
      </c>
      <c r="C81" s="2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row>
    <row r="82" spans="1:48" x14ac:dyDescent="0.25">
      <c r="A82" s="1"/>
      <c r="B82" s="51" t="s">
        <v>243</v>
      </c>
      <c r="C82" s="2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x14ac:dyDescent="0.25">
      <c r="A83" s="1"/>
      <c r="B83" s="33" t="s">
        <v>244</v>
      </c>
      <c r="C83" s="21" t="s">
        <v>10</v>
      </c>
      <c r="D83" s="52"/>
      <c r="E83" s="52"/>
      <c r="F83" s="52"/>
      <c r="G83" s="52"/>
      <c r="H83" s="52"/>
      <c r="I83" s="52"/>
      <c r="J83" s="52"/>
      <c r="K83" s="52"/>
      <c r="L83" s="52"/>
      <c r="M83" s="52"/>
      <c r="N83" s="52"/>
      <c r="O83" s="52"/>
      <c r="P83" s="52"/>
      <c r="Q83" s="52"/>
      <c r="R83" s="52"/>
      <c r="S83" s="52"/>
      <c r="T83" s="52"/>
      <c r="U83" s="52"/>
      <c r="V83" s="52"/>
      <c r="W83" s="52"/>
      <c r="X83" s="52"/>
      <c r="Y83" s="52"/>
      <c r="Z83" s="52"/>
      <c r="AA83" s="52"/>
      <c r="AB83" s="52">
        <v>204.90199999999999</v>
      </c>
      <c r="AC83" s="52">
        <v>136.73500000000001</v>
      </c>
      <c r="AD83" s="52">
        <v>135.78800000000001</v>
      </c>
      <c r="AE83" s="52">
        <v>52.860999999999997</v>
      </c>
      <c r="AF83" s="52">
        <v>45.319000000000003</v>
      </c>
      <c r="AG83" s="52">
        <v>88.028999999999996</v>
      </c>
      <c r="AH83" s="52">
        <v>45.332000000000001</v>
      </c>
      <c r="AI83" s="52">
        <v>48.42</v>
      </c>
      <c r="AJ83" s="52">
        <v>48.752000000000002</v>
      </c>
      <c r="AK83" s="52">
        <v>61.082999999999998</v>
      </c>
      <c r="AL83" s="52">
        <v>30.356999999999999</v>
      </c>
      <c r="AM83" s="52">
        <v>30.33358936355998</v>
      </c>
      <c r="AN83" s="52">
        <v>30.717623429822453</v>
      </c>
      <c r="AO83" s="52">
        <v>30.006310127194514</v>
      </c>
      <c r="AP83" s="52">
        <v>29.736672211755639</v>
      </c>
      <c r="AQ83" s="52">
        <v>29.556351061012403</v>
      </c>
      <c r="AR83" s="52">
        <v>29.465850521992362</v>
      </c>
      <c r="AS83" s="52">
        <v>29.489627216276286</v>
      </c>
      <c r="AT83" s="52">
        <v>29.531711191054324</v>
      </c>
      <c r="AU83" s="52">
        <v>29.559858283050101</v>
      </c>
      <c r="AV83" s="52">
        <v>29.589201052870788</v>
      </c>
    </row>
    <row r="84" spans="1:48" x14ac:dyDescent="0.25">
      <c r="A84" s="1"/>
      <c r="B84" s="33" t="s">
        <v>245</v>
      </c>
      <c r="C84" s="21" t="s">
        <v>228</v>
      </c>
      <c r="D84" s="42"/>
      <c r="E84" s="42"/>
      <c r="F84" s="42"/>
      <c r="G84" s="42"/>
      <c r="H84" s="42"/>
      <c r="I84" s="42"/>
      <c r="J84" s="42"/>
      <c r="K84" s="42"/>
      <c r="L84" s="42"/>
      <c r="M84" s="42"/>
      <c r="N84" s="42"/>
      <c r="O84" s="42"/>
      <c r="P84" s="42"/>
      <c r="Q84" s="42"/>
      <c r="R84" s="42"/>
      <c r="S84" s="42"/>
      <c r="T84" s="42"/>
      <c r="U84" s="42"/>
      <c r="V84" s="42"/>
      <c r="W84" s="42"/>
      <c r="X84" s="42"/>
      <c r="Y84" s="42"/>
      <c r="Z84" s="42"/>
      <c r="AA84" s="42"/>
      <c r="AB84" s="42">
        <v>0.44064946236559138</v>
      </c>
      <c r="AC84" s="42">
        <v>0.39067142857142861</v>
      </c>
      <c r="AD84" s="42">
        <v>0.696348717948718</v>
      </c>
      <c r="AE84" s="42">
        <v>0.26430500000000001</v>
      </c>
      <c r="AF84" s="42">
        <v>0.2589657142857143</v>
      </c>
      <c r="AG84" s="42">
        <v>0.80026363636363629</v>
      </c>
      <c r="AH84" s="42">
        <v>0.31263448275862071</v>
      </c>
      <c r="AI84" s="42">
        <v>0.23057142857142857</v>
      </c>
      <c r="AJ84" s="42">
        <v>0.22160000000000002</v>
      </c>
      <c r="AK84" s="42">
        <v>0.26557826086956521</v>
      </c>
      <c r="AL84" s="42">
        <v>0.2335153846153846</v>
      </c>
      <c r="AM84" s="42">
        <v>0.25277991136299982</v>
      </c>
      <c r="AN84" s="42">
        <v>0.25277991136299982</v>
      </c>
      <c r="AO84" s="42">
        <v>0.25277991136299982</v>
      </c>
      <c r="AP84" s="42">
        <v>0.25277991136299982</v>
      </c>
      <c r="AQ84" s="42">
        <v>0.25277991136299982</v>
      </c>
      <c r="AR84" s="42">
        <v>0.25277991136299982</v>
      </c>
      <c r="AS84" s="42">
        <v>0.25277991136299982</v>
      </c>
      <c r="AT84" s="42">
        <v>0.25277991136299982</v>
      </c>
      <c r="AU84" s="42">
        <v>0.25277991136299982</v>
      </c>
      <c r="AV84" s="42">
        <v>0.25277991136299982</v>
      </c>
    </row>
    <row r="85" spans="1:48" x14ac:dyDescent="0.25">
      <c r="A85" s="1"/>
      <c r="B85" s="33" t="s">
        <v>246</v>
      </c>
      <c r="C85" s="21" t="s">
        <v>247</v>
      </c>
      <c r="D85" s="52"/>
      <c r="E85" s="52"/>
      <c r="F85" s="52"/>
      <c r="G85" s="52"/>
      <c r="H85" s="52"/>
      <c r="I85" s="52"/>
      <c r="J85" s="52"/>
      <c r="K85" s="52"/>
      <c r="L85" s="52"/>
      <c r="M85" s="52"/>
      <c r="N85" s="52"/>
      <c r="O85" s="52"/>
      <c r="P85" s="52"/>
      <c r="Q85" s="52"/>
      <c r="R85" s="52"/>
      <c r="S85" s="52"/>
      <c r="T85" s="52"/>
      <c r="U85" s="52"/>
      <c r="V85" s="52"/>
      <c r="W85" s="52"/>
      <c r="X85" s="52"/>
      <c r="Y85" s="52"/>
      <c r="Z85" s="52"/>
      <c r="AA85" s="52"/>
      <c r="AB85" s="52">
        <v>2.8158500000000002</v>
      </c>
      <c r="AC85" s="52">
        <v>1.3588720000000001</v>
      </c>
      <c r="AD85" s="52">
        <v>1.545309</v>
      </c>
      <c r="AE85" s="52">
        <v>0.63400000000000001</v>
      </c>
      <c r="AF85" s="52">
        <v>0.522096</v>
      </c>
      <c r="AG85" s="52">
        <v>1.5029870000000001</v>
      </c>
      <c r="AH85" s="52">
        <v>0.74542200000000003</v>
      </c>
      <c r="AI85" s="52">
        <v>0.89804099999999998</v>
      </c>
      <c r="AJ85" s="52">
        <v>1.5000309999999999</v>
      </c>
      <c r="AK85" s="52">
        <v>2.201997</v>
      </c>
      <c r="AL85" s="52">
        <v>0.74180999999999997</v>
      </c>
      <c r="AM85" s="52">
        <v>0.57397009413627675</v>
      </c>
      <c r="AN85" s="52">
        <v>0.38064586487484259</v>
      </c>
      <c r="AO85" s="52">
        <v>0.50575362210261765</v>
      </c>
      <c r="AP85" s="52">
        <v>0.50599085776705033</v>
      </c>
      <c r="AQ85" s="52">
        <v>0.51129870936277877</v>
      </c>
      <c r="AR85" s="52">
        <v>0.50513633687054682</v>
      </c>
      <c r="AS85" s="52">
        <v>0.50152131916469578</v>
      </c>
      <c r="AT85" s="52">
        <v>0.49909846537355967</v>
      </c>
      <c r="AU85" s="52">
        <v>0.50035315090202037</v>
      </c>
      <c r="AV85" s="52">
        <v>0.5034519364240172</v>
      </c>
    </row>
    <row r="86" spans="1:48" x14ac:dyDescent="0.25">
      <c r="A86" s="1"/>
      <c r="B86" s="33" t="s">
        <v>248</v>
      </c>
      <c r="C86" s="21" t="s">
        <v>247</v>
      </c>
      <c r="D86" s="52"/>
      <c r="E86" s="52"/>
      <c r="F86" s="52"/>
      <c r="G86" s="52"/>
      <c r="H86" s="52"/>
      <c r="I86" s="52"/>
      <c r="J86" s="52"/>
      <c r="K86" s="52"/>
      <c r="L86" s="52"/>
      <c r="M86" s="52"/>
      <c r="N86" s="52"/>
      <c r="O86" s="52"/>
      <c r="P86" s="52"/>
      <c r="Q86" s="52"/>
      <c r="R86" s="52"/>
      <c r="S86" s="52"/>
      <c r="T86" s="52"/>
      <c r="U86" s="52"/>
      <c r="V86" s="52"/>
      <c r="W86" s="52"/>
      <c r="X86" s="52"/>
      <c r="Y86" s="52"/>
      <c r="Z86" s="52"/>
      <c r="AA86" s="52"/>
      <c r="AB86" s="52">
        <v>2.5049440000000001</v>
      </c>
      <c r="AC86" s="52">
        <v>1.1284099999999999</v>
      </c>
      <c r="AD86" s="52">
        <v>1.121068</v>
      </c>
      <c r="AE86" s="52">
        <v>0.47157100000000002</v>
      </c>
      <c r="AF86" s="52">
        <v>0.39191599999999999</v>
      </c>
      <c r="AG86" s="52">
        <v>0.91956000000000004</v>
      </c>
      <c r="AH86" s="52">
        <v>0.48603800000000003</v>
      </c>
      <c r="AI86" s="52">
        <v>0.68491500000000005</v>
      </c>
      <c r="AJ86" s="52">
        <v>1.140247</v>
      </c>
      <c r="AK86" s="52">
        <v>1.6266240000000001</v>
      </c>
      <c r="AL86" s="52">
        <v>0.551593</v>
      </c>
      <c r="AM86" s="52">
        <v>0.41981752003974521</v>
      </c>
      <c r="AN86" s="52">
        <v>0.27841485930658766</v>
      </c>
      <c r="AO86" s="52">
        <v>0.36992211537040048</v>
      </c>
      <c r="AP86" s="52">
        <v>0.37009563606307178</v>
      </c>
      <c r="AQ86" s="52">
        <v>0.37397794476943558</v>
      </c>
      <c r="AR86" s="52">
        <v>0.36947061596662911</v>
      </c>
      <c r="AS86" s="52">
        <v>0.36682649254682981</v>
      </c>
      <c r="AT86" s="52">
        <v>0.36505435061747665</v>
      </c>
      <c r="AU86" s="52">
        <v>0.36597206213654243</v>
      </c>
      <c r="AV86" s="52">
        <v>0.36823859913258128</v>
      </c>
    </row>
    <row r="87" spans="1:48" x14ac:dyDescent="0.25">
      <c r="A87" s="1"/>
      <c r="B87" s="33" t="s">
        <v>249</v>
      </c>
      <c r="C87" s="21" t="s">
        <v>247</v>
      </c>
      <c r="D87" s="52"/>
      <c r="E87" s="52"/>
      <c r="F87" s="52"/>
      <c r="G87" s="52"/>
      <c r="H87" s="52"/>
      <c r="I87" s="52"/>
      <c r="J87" s="52"/>
      <c r="K87" s="52"/>
      <c r="L87" s="52"/>
      <c r="M87" s="52"/>
      <c r="N87" s="52"/>
      <c r="O87" s="52"/>
      <c r="P87" s="52"/>
      <c r="Q87" s="52"/>
      <c r="R87" s="52"/>
      <c r="S87" s="52"/>
      <c r="T87" s="52"/>
      <c r="U87" s="52"/>
      <c r="V87" s="52"/>
      <c r="W87" s="52"/>
      <c r="X87" s="52"/>
      <c r="Y87" s="52"/>
      <c r="Z87" s="52"/>
      <c r="AA87" s="52"/>
      <c r="AB87" s="52">
        <v>1.5183009999999999</v>
      </c>
      <c r="AC87" s="52">
        <v>1.801685</v>
      </c>
      <c r="AD87" s="52">
        <v>3.6491660000000001</v>
      </c>
      <c r="AE87" s="52">
        <v>0.60489800000000005</v>
      </c>
      <c r="AF87" s="52">
        <v>0.42615199999999998</v>
      </c>
      <c r="AG87" s="52">
        <v>4.1007720000000001</v>
      </c>
      <c r="AH87" s="52">
        <v>1.421608</v>
      </c>
      <c r="AI87" s="52">
        <v>0.24762200000000001</v>
      </c>
      <c r="AJ87" s="52">
        <v>0.18451600000000001</v>
      </c>
      <c r="AK87" s="52">
        <v>1.542022</v>
      </c>
      <c r="AL87" s="52">
        <v>0.24154200000000001</v>
      </c>
      <c r="AM87" s="52">
        <v>0.36220429396439918</v>
      </c>
      <c r="AN87" s="52">
        <v>0.36690646002199689</v>
      </c>
      <c r="AO87" s="52">
        <v>0.35872571081907134</v>
      </c>
      <c r="AP87" s="52">
        <v>0.3553325311990822</v>
      </c>
      <c r="AQ87" s="52">
        <v>0.35318564520784201</v>
      </c>
      <c r="AR87" s="52">
        <v>0.35212938337928268</v>
      </c>
      <c r="AS87" s="52">
        <v>0.35277758846486551</v>
      </c>
      <c r="AT87" s="52">
        <v>0.35386818871154474</v>
      </c>
      <c r="AU87" s="52">
        <v>0.3542794499302277</v>
      </c>
      <c r="AV87" s="52">
        <v>0.35462416955623211</v>
      </c>
    </row>
    <row r="88" spans="1:48" x14ac:dyDescent="0.25">
      <c r="A88" s="1"/>
      <c r="B88" s="51" t="s">
        <v>250</v>
      </c>
      <c r="C88" s="2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row>
    <row r="89" spans="1:48" x14ac:dyDescent="0.25">
      <c r="A89" s="1"/>
      <c r="B89" s="33" t="s">
        <v>244</v>
      </c>
      <c r="C89" s="21" t="s">
        <v>10</v>
      </c>
      <c r="D89" s="52"/>
      <c r="E89" s="52"/>
      <c r="F89" s="52"/>
      <c r="G89" s="52"/>
      <c r="H89" s="52"/>
      <c r="I89" s="52"/>
      <c r="J89" s="52"/>
      <c r="K89" s="52"/>
      <c r="L89" s="52"/>
      <c r="M89" s="52"/>
      <c r="N89" s="52"/>
      <c r="O89" s="52"/>
      <c r="P89" s="52"/>
      <c r="Q89" s="52"/>
      <c r="R89" s="52"/>
      <c r="S89" s="52"/>
      <c r="T89" s="52"/>
      <c r="U89" s="52"/>
      <c r="V89" s="52"/>
      <c r="W89" s="52"/>
      <c r="X89" s="52"/>
      <c r="Y89" s="52"/>
      <c r="Z89" s="52"/>
      <c r="AA89" s="52"/>
      <c r="AB89" s="52">
        <v>251.715</v>
      </c>
      <c r="AC89" s="52">
        <v>199.73099999999999</v>
      </c>
      <c r="AD89" s="52">
        <v>220.93700000000001</v>
      </c>
      <c r="AE89" s="52">
        <v>109.39400000000001</v>
      </c>
      <c r="AF89" s="52">
        <v>82.882999999999996</v>
      </c>
      <c r="AG89" s="52">
        <v>176.33</v>
      </c>
      <c r="AH89" s="52">
        <v>84.201999999999998</v>
      </c>
      <c r="AI89" s="52">
        <v>84.162000000000006</v>
      </c>
      <c r="AJ89" s="52">
        <v>96.001999999999995</v>
      </c>
      <c r="AK89" s="52">
        <v>105.1</v>
      </c>
      <c r="AL89" s="52">
        <v>53.866</v>
      </c>
      <c r="AM89" s="52">
        <v>54.939791328311877</v>
      </c>
      <c r="AN89" s="52">
        <v>55.63534869247826</v>
      </c>
      <c r="AO89" s="52">
        <v>54.347027552930641</v>
      </c>
      <c r="AP89" s="52">
        <v>53.858662967030078</v>
      </c>
      <c r="AQ89" s="52">
        <v>53.532067710689731</v>
      </c>
      <c r="AR89" s="52">
        <v>53.368154344906721</v>
      </c>
      <c r="AS89" s="52">
        <v>53.411218375568559</v>
      </c>
      <c r="AT89" s="52">
        <v>53.487440307792276</v>
      </c>
      <c r="AU89" s="52">
        <v>53.538419944333562</v>
      </c>
      <c r="AV89" s="52">
        <v>53.591565176558525</v>
      </c>
    </row>
    <row r="90" spans="1:48" x14ac:dyDescent="0.25">
      <c r="A90" s="1"/>
      <c r="B90" s="33" t="s">
        <v>245</v>
      </c>
      <c r="C90" s="21" t="s">
        <v>228</v>
      </c>
      <c r="D90" s="42"/>
      <c r="E90" s="42"/>
      <c r="F90" s="42"/>
      <c r="G90" s="42"/>
      <c r="H90" s="42"/>
      <c r="I90" s="42"/>
      <c r="J90" s="42"/>
      <c r="K90" s="42"/>
      <c r="L90" s="42"/>
      <c r="M90" s="42"/>
      <c r="N90" s="42"/>
      <c r="O90" s="42"/>
      <c r="P90" s="42"/>
      <c r="Q90" s="42"/>
      <c r="R90" s="42"/>
      <c r="S90" s="42"/>
      <c r="T90" s="42"/>
      <c r="U90" s="42"/>
      <c r="V90" s="42"/>
      <c r="W90" s="42"/>
      <c r="X90" s="42"/>
      <c r="Y90" s="42"/>
      <c r="Z90" s="42"/>
      <c r="AA90" s="42"/>
      <c r="AB90" s="42">
        <v>0.54132258064516126</v>
      </c>
      <c r="AC90" s="42">
        <v>0.57065999999999995</v>
      </c>
      <c r="AD90" s="42">
        <v>1.1330102564102564</v>
      </c>
      <c r="AE90" s="42">
        <v>0.54697000000000007</v>
      </c>
      <c r="AF90" s="42">
        <v>0.47361714285714285</v>
      </c>
      <c r="AG90" s="42">
        <v>1.6030000000000002</v>
      </c>
      <c r="AH90" s="42">
        <v>0.58070344827586207</v>
      </c>
      <c r="AI90" s="42">
        <v>0.40077142857142861</v>
      </c>
      <c r="AJ90" s="42">
        <v>0.43637272727272725</v>
      </c>
      <c r="AK90" s="42">
        <v>0.45695652173913043</v>
      </c>
      <c r="AL90" s="42">
        <v>0.41435384615384613</v>
      </c>
      <c r="AM90" s="42">
        <v>0.45783159440259896</v>
      </c>
      <c r="AN90" s="42">
        <v>0.45783159440259896</v>
      </c>
      <c r="AO90" s="42">
        <v>0.45783159440259896</v>
      </c>
      <c r="AP90" s="42">
        <v>0.45783159440259896</v>
      </c>
      <c r="AQ90" s="42">
        <v>0.45783159440259896</v>
      </c>
      <c r="AR90" s="42">
        <v>0.45783159440259896</v>
      </c>
      <c r="AS90" s="42">
        <v>0.45783159440259896</v>
      </c>
      <c r="AT90" s="42">
        <v>0.45783159440259896</v>
      </c>
      <c r="AU90" s="42">
        <v>0.45783159440259896</v>
      </c>
      <c r="AV90" s="42">
        <v>0.45783159440259896</v>
      </c>
    </row>
    <row r="91" spans="1:48" x14ac:dyDescent="0.25">
      <c r="A91" s="1"/>
      <c r="B91" s="33" t="s">
        <v>246</v>
      </c>
      <c r="C91" s="21" t="s">
        <v>247</v>
      </c>
      <c r="D91" s="52"/>
      <c r="E91" s="52"/>
      <c r="F91" s="52"/>
      <c r="G91" s="52"/>
      <c r="H91" s="52"/>
      <c r="I91" s="52"/>
      <c r="J91" s="52"/>
      <c r="K91" s="52"/>
      <c r="L91" s="52"/>
      <c r="M91" s="52"/>
      <c r="N91" s="52"/>
      <c r="O91" s="52"/>
      <c r="P91" s="52"/>
      <c r="Q91" s="52"/>
      <c r="R91" s="52"/>
      <c r="S91" s="52"/>
      <c r="T91" s="52"/>
      <c r="U91" s="52"/>
      <c r="V91" s="52"/>
      <c r="W91" s="52"/>
      <c r="X91" s="52"/>
      <c r="Y91" s="52"/>
      <c r="Z91" s="52"/>
      <c r="AA91" s="52"/>
      <c r="AB91" s="52">
        <v>9.5229549999999996</v>
      </c>
      <c r="AC91" s="52">
        <v>7.5768089999999999</v>
      </c>
      <c r="AD91" s="52">
        <v>7.9257559999999998</v>
      </c>
      <c r="AE91" s="52">
        <v>3.8597160000000001</v>
      </c>
      <c r="AF91" s="52">
        <v>3.1125470000000002</v>
      </c>
      <c r="AG91" s="52">
        <v>7.7497759999999998</v>
      </c>
      <c r="AH91" s="52">
        <v>3.1279849999999998</v>
      </c>
      <c r="AI91" s="52">
        <v>3.5041380000000002</v>
      </c>
      <c r="AJ91" s="52">
        <v>5.2216839999999998</v>
      </c>
      <c r="AK91" s="52">
        <v>7.7623790000000001</v>
      </c>
      <c r="AL91" s="52">
        <v>2.5513110000000001</v>
      </c>
      <c r="AM91" s="52">
        <v>2.4432846635694965</v>
      </c>
      <c r="AN91" s="52">
        <v>2.0230965039947133</v>
      </c>
      <c r="AO91" s="52">
        <v>2.2774343548120233</v>
      </c>
      <c r="AP91" s="52">
        <v>2.2677236730090877</v>
      </c>
      <c r="AQ91" s="52">
        <v>2.2728099726933366</v>
      </c>
      <c r="AR91" s="52">
        <v>2.255512699212137</v>
      </c>
      <c r="AS91" s="52">
        <v>2.2482860027085456</v>
      </c>
      <c r="AT91" s="52">
        <v>2.2444359749937792</v>
      </c>
      <c r="AU91" s="52">
        <v>2.2483270913543216</v>
      </c>
      <c r="AV91" s="52">
        <v>2.2564109426701018</v>
      </c>
    </row>
    <row r="92" spans="1:48" x14ac:dyDescent="0.25">
      <c r="A92" s="1"/>
      <c r="B92" s="33" t="s">
        <v>248</v>
      </c>
      <c r="C92" s="21" t="s">
        <v>247</v>
      </c>
      <c r="D92" s="52"/>
      <c r="E92" s="52"/>
      <c r="F92" s="52"/>
      <c r="G92" s="52"/>
      <c r="H92" s="52"/>
      <c r="I92" s="52"/>
      <c r="J92" s="52"/>
      <c r="K92" s="52"/>
      <c r="L92" s="52"/>
      <c r="M92" s="52"/>
      <c r="N92" s="52"/>
      <c r="O92" s="52"/>
      <c r="P92" s="52"/>
      <c r="Q92" s="52"/>
      <c r="R92" s="52"/>
      <c r="S92" s="52"/>
      <c r="T92" s="52"/>
      <c r="U92" s="52"/>
      <c r="V92" s="52"/>
      <c r="W92" s="52"/>
      <c r="X92" s="52"/>
      <c r="Y92" s="52"/>
      <c r="Z92" s="52"/>
      <c r="AA92" s="52"/>
      <c r="AB92" s="52">
        <v>6.482138</v>
      </c>
      <c r="AC92" s="52">
        <v>5.2522279999999997</v>
      </c>
      <c r="AD92" s="52">
        <v>5.09809</v>
      </c>
      <c r="AE92" s="52">
        <v>2.7304599999999999</v>
      </c>
      <c r="AF92" s="52">
        <v>2.225346</v>
      </c>
      <c r="AG92" s="52">
        <v>4.6818090000000003</v>
      </c>
      <c r="AH92" s="52">
        <v>1.9578450000000001</v>
      </c>
      <c r="AI92" s="52">
        <v>2.470173</v>
      </c>
      <c r="AJ92" s="52">
        <v>3.5859920000000001</v>
      </c>
      <c r="AK92" s="52">
        <v>5.1729630000000002</v>
      </c>
      <c r="AL92" s="52">
        <v>1.778084</v>
      </c>
      <c r="AM92" s="52">
        <v>1.6521183482737571</v>
      </c>
      <c r="AN92" s="52">
        <v>1.3679924015464959</v>
      </c>
      <c r="AO92" s="52">
        <v>1.5399724562086119</v>
      </c>
      <c r="AP92" s="52">
        <v>1.5334062153525669</v>
      </c>
      <c r="AQ92" s="52">
        <v>1.5368455072035994</v>
      </c>
      <c r="AR92" s="52">
        <v>1.5251493085086631</v>
      </c>
      <c r="AS92" s="52">
        <v>1.5202627072587103</v>
      </c>
      <c r="AT92" s="52">
        <v>1.5176593669587572</v>
      </c>
      <c r="AU92" s="52">
        <v>1.5202904908840098</v>
      </c>
      <c r="AV92" s="52">
        <v>1.5257566894333043</v>
      </c>
    </row>
    <row r="93" spans="1:48" x14ac:dyDescent="0.25">
      <c r="A93" s="1"/>
      <c r="B93" s="33" t="s">
        <v>249</v>
      </c>
      <c r="C93" s="21" t="s">
        <v>247</v>
      </c>
      <c r="D93" s="52"/>
      <c r="E93" s="52"/>
      <c r="F93" s="52"/>
      <c r="G93" s="52"/>
      <c r="H93" s="52"/>
      <c r="I93" s="52"/>
      <c r="J93" s="52"/>
      <c r="K93" s="52"/>
      <c r="L93" s="52"/>
      <c r="M93" s="52"/>
      <c r="N93" s="52"/>
      <c r="O93" s="52"/>
      <c r="P93" s="52"/>
      <c r="Q93" s="52"/>
      <c r="R93" s="52"/>
      <c r="S93" s="52"/>
      <c r="T93" s="52"/>
      <c r="U93" s="52"/>
      <c r="V93" s="52"/>
      <c r="W93" s="52"/>
      <c r="X93" s="52"/>
      <c r="Y93" s="52"/>
      <c r="Z93" s="52"/>
      <c r="AA93" s="52"/>
      <c r="AB93" s="52">
        <v>11.512777</v>
      </c>
      <c r="AC93" s="52">
        <v>11.953352000000001</v>
      </c>
      <c r="AD93" s="52">
        <v>17.049596000000001</v>
      </c>
      <c r="AE93" s="52">
        <v>3.9463840000000001</v>
      </c>
      <c r="AF93" s="52">
        <v>2.7863850000000001</v>
      </c>
      <c r="AG93" s="52">
        <v>15.969574</v>
      </c>
      <c r="AH93" s="52">
        <v>5.246956</v>
      </c>
      <c r="AI93" s="52">
        <v>2.4631029999999998</v>
      </c>
      <c r="AJ93" s="52">
        <v>2.9880879999999999</v>
      </c>
      <c r="AK93" s="52">
        <v>5.8143830000000003</v>
      </c>
      <c r="AL93" s="52">
        <v>2.5225970000000002</v>
      </c>
      <c r="AM93" s="52">
        <v>1.213724007514398</v>
      </c>
      <c r="AN93" s="52">
        <v>1.7038065421292925</v>
      </c>
      <c r="AO93" s="52">
        <v>1.6860026391805181</v>
      </c>
      <c r="AP93" s="52">
        <v>1.6585343242862502</v>
      </c>
      <c r="AQ93" s="52">
        <v>1.7008689695010448</v>
      </c>
      <c r="AR93" s="52">
        <v>1.746212933331998</v>
      </c>
      <c r="AS93" s="52">
        <v>1.8063198903006734</v>
      </c>
      <c r="AT93" s="52">
        <v>1.8574775092805251</v>
      </c>
      <c r="AU93" s="52">
        <v>1.8812265423154011</v>
      </c>
      <c r="AV93" s="52">
        <v>1.932149829669898</v>
      </c>
    </row>
    <row r="94" spans="1:48" ht="15.75" thickBot="1" x14ac:dyDescent="0.3">
      <c r="A94" s="1"/>
      <c r="B94" s="53"/>
      <c r="C94" s="29"/>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row>
    <row r="95" spans="1:48" x14ac:dyDescent="0.25">
      <c r="A95" s="1"/>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row>
  </sheetData>
  <sheetProtection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103" zoomScaleNormal="103" workbookViewId="0">
      <pane xSplit="3" ySplit="2" topLeftCell="D3" activePane="bottomRight" state="frozen"/>
      <selection activeCell="AT1" sqref="AT1:AU2"/>
      <selection pane="topRight" activeCell="AT1" sqref="AT1:AU2"/>
      <selection pane="bottomLeft" activeCell="AT1" sqref="AT1:AU2"/>
      <selection pane="bottomRight" activeCell="A3" sqref="A3"/>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+TOC!A90&amp;" Farm Production Expenses"</f>
        <v>Arkansas Farm Production Expenses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91</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4" t="s">
        <v>120</v>
      </c>
      <c r="C5" s="55"/>
      <c r="D5" s="32">
        <v>2826.1350000000002</v>
      </c>
      <c r="E5" s="32">
        <v>3006.241</v>
      </c>
      <c r="F5" s="32">
        <v>2797.5349999999999</v>
      </c>
      <c r="G5" s="32">
        <v>3112.09</v>
      </c>
      <c r="H5" s="32">
        <v>3326.1619999999998</v>
      </c>
      <c r="I5" s="32">
        <v>3183.241</v>
      </c>
      <c r="J5" s="32">
        <v>3532.069</v>
      </c>
      <c r="K5" s="32">
        <v>3450.239</v>
      </c>
      <c r="L5" s="32">
        <v>3402.125</v>
      </c>
      <c r="M5" s="32">
        <v>3407.6979999999999</v>
      </c>
      <c r="N5" s="32">
        <v>3235.84</v>
      </c>
      <c r="O5" s="32">
        <v>3481.7060000000001</v>
      </c>
      <c r="P5" s="32">
        <v>3270.5650000000001</v>
      </c>
      <c r="Q5" s="32">
        <v>3367.5329999999999</v>
      </c>
      <c r="R5" s="32">
        <v>3648.3739999999998</v>
      </c>
      <c r="S5" s="32">
        <v>4025.46</v>
      </c>
      <c r="T5" s="32">
        <v>4340.799</v>
      </c>
      <c r="U5" s="32">
        <v>4743.3649999999998</v>
      </c>
      <c r="V5" s="32">
        <v>5647.5349999999999</v>
      </c>
      <c r="W5" s="32">
        <v>5667.9709999999995</v>
      </c>
      <c r="X5" s="32">
        <v>6218.9930000000004</v>
      </c>
      <c r="Y5" s="32">
        <v>6757.3940000000002</v>
      </c>
      <c r="Z5" s="32">
        <v>6752.3410000000003</v>
      </c>
      <c r="AA5" s="32">
        <v>6897.9229999999998</v>
      </c>
      <c r="AB5" s="32">
        <v>6757.4380000000001</v>
      </c>
      <c r="AC5" s="32">
        <v>6613.5640000000003</v>
      </c>
      <c r="AD5" s="32">
        <v>6523.5339999999997</v>
      </c>
      <c r="AE5" s="32">
        <v>6710.7860000000001</v>
      </c>
      <c r="AF5" s="32">
        <v>6862.7420000000002</v>
      </c>
      <c r="AG5" s="32">
        <v>7164.0910000000003</v>
      </c>
      <c r="AH5" s="32">
        <v>6933.1180000000004</v>
      </c>
      <c r="AI5" s="32">
        <v>6971.268</v>
      </c>
      <c r="AJ5" s="32">
        <v>8804.6219999999994</v>
      </c>
      <c r="AK5" s="32">
        <v>9048.8819999999996</v>
      </c>
      <c r="AL5" s="32">
        <v>8142.5420000000004</v>
      </c>
      <c r="AM5" s="32">
        <v>8208.5426309835912</v>
      </c>
      <c r="AN5" s="32">
        <v>8174.2671784967679</v>
      </c>
      <c r="AO5" s="32">
        <v>8209.2280319913334</v>
      </c>
      <c r="AP5" s="32">
        <v>8186.9774970543413</v>
      </c>
      <c r="AQ5" s="32">
        <v>8131.0313914032085</v>
      </c>
      <c r="AR5" s="32">
        <v>8098.7477044557099</v>
      </c>
      <c r="AS5" s="32">
        <v>8098.5140192414538</v>
      </c>
      <c r="AT5" s="32">
        <v>8138.5424948345171</v>
      </c>
      <c r="AU5" s="32">
        <v>8191.2510680274172</v>
      </c>
      <c r="AV5" s="32">
        <v>8284.4973584239415</v>
      </c>
    </row>
    <row r="6" spans="1:48" x14ac:dyDescent="0.25">
      <c r="A6" s="1"/>
      <c r="B6" s="56" t="s">
        <v>121</v>
      </c>
      <c r="C6" s="57"/>
      <c r="D6" s="32">
        <v>1432.6579999999999</v>
      </c>
      <c r="E6" s="32">
        <v>1437.0329999999999</v>
      </c>
      <c r="F6" s="32">
        <v>1330.307</v>
      </c>
      <c r="G6" s="32">
        <v>1513.412</v>
      </c>
      <c r="H6" s="32">
        <v>1577.126</v>
      </c>
      <c r="I6" s="32">
        <v>1408.079</v>
      </c>
      <c r="J6" s="32">
        <v>1538.931</v>
      </c>
      <c r="K6" s="32">
        <v>1502.3810000000001</v>
      </c>
      <c r="L6" s="32">
        <v>1465.8340000000001</v>
      </c>
      <c r="M6" s="32">
        <v>1404.797</v>
      </c>
      <c r="N6" s="32">
        <v>1341.6469999999999</v>
      </c>
      <c r="O6" s="32">
        <v>1373.424</v>
      </c>
      <c r="P6" s="32">
        <v>1275.9010000000001</v>
      </c>
      <c r="Q6" s="32">
        <v>1516.366</v>
      </c>
      <c r="R6" s="32">
        <v>1685.97</v>
      </c>
      <c r="S6" s="32">
        <v>1778.944</v>
      </c>
      <c r="T6" s="32">
        <v>1825.1890000000001</v>
      </c>
      <c r="U6" s="32">
        <v>1979.25</v>
      </c>
      <c r="V6" s="32">
        <v>2549.502</v>
      </c>
      <c r="W6" s="32">
        <v>2866.855</v>
      </c>
      <c r="X6" s="32">
        <v>3191.8330000000001</v>
      </c>
      <c r="Y6" s="32">
        <v>3593.39</v>
      </c>
      <c r="Z6" s="32">
        <v>3445.0630000000001</v>
      </c>
      <c r="AA6" s="32">
        <v>3598.018</v>
      </c>
      <c r="AB6" s="32">
        <v>3507.1</v>
      </c>
      <c r="AC6" s="32">
        <v>3549.5659999999998</v>
      </c>
      <c r="AD6" s="32">
        <v>3331.8649999999998</v>
      </c>
      <c r="AE6" s="32">
        <v>3478.85</v>
      </c>
      <c r="AF6" s="32">
        <v>3568.402</v>
      </c>
      <c r="AG6" s="32">
        <v>3844.85</v>
      </c>
      <c r="AH6" s="32">
        <v>3873.027</v>
      </c>
      <c r="AI6" s="32">
        <v>3668.9450000000002</v>
      </c>
      <c r="AJ6" s="32">
        <v>4915.5690000000004</v>
      </c>
      <c r="AK6" s="32">
        <v>5171.5720000000001</v>
      </c>
      <c r="AL6" s="32">
        <v>4286.6229999999996</v>
      </c>
      <c r="AM6" s="32">
        <v>4308.0310355648517</v>
      </c>
      <c r="AN6" s="32">
        <v>4215.1144430779859</v>
      </c>
      <c r="AO6" s="32">
        <v>4197.9198929189624</v>
      </c>
      <c r="AP6" s="32">
        <v>4125.2269948399262</v>
      </c>
      <c r="AQ6" s="32">
        <v>4053.2356714293851</v>
      </c>
      <c r="AR6" s="32">
        <v>4005.3086672316181</v>
      </c>
      <c r="AS6" s="32">
        <v>3978.9621704028773</v>
      </c>
      <c r="AT6" s="32">
        <v>3981.9741077370586</v>
      </c>
      <c r="AU6" s="32">
        <v>3989.877447404042</v>
      </c>
      <c r="AV6" s="32">
        <v>4034.5434021667043</v>
      </c>
    </row>
    <row r="7" spans="1:48" x14ac:dyDescent="0.25">
      <c r="A7" s="1"/>
      <c r="B7" s="56" t="s">
        <v>122</v>
      </c>
      <c r="C7" s="57"/>
      <c r="D7" s="32">
        <v>1022.453</v>
      </c>
      <c r="E7" s="32">
        <v>1008.846</v>
      </c>
      <c r="F7" s="32">
        <v>942.93399999999997</v>
      </c>
      <c r="G7" s="32">
        <v>1118.2550000000001</v>
      </c>
      <c r="H7" s="32">
        <v>1170.902</v>
      </c>
      <c r="I7" s="32">
        <v>1050.4369999999999</v>
      </c>
      <c r="J7" s="32">
        <v>1161.8710000000001</v>
      </c>
      <c r="K7" s="32">
        <v>1081.6859999999999</v>
      </c>
      <c r="L7" s="32">
        <v>1054.481</v>
      </c>
      <c r="M7" s="32">
        <v>946.08500000000004</v>
      </c>
      <c r="N7" s="32">
        <v>883.05100000000004</v>
      </c>
      <c r="O7" s="32">
        <v>895.85299999999995</v>
      </c>
      <c r="P7" s="32">
        <v>765.13599999999997</v>
      </c>
      <c r="Q7" s="32">
        <v>950</v>
      </c>
      <c r="R7" s="32">
        <v>1060</v>
      </c>
      <c r="S7" s="32">
        <v>1190</v>
      </c>
      <c r="T7" s="32">
        <v>1170</v>
      </c>
      <c r="U7" s="32">
        <v>1270</v>
      </c>
      <c r="V7" s="32">
        <v>1680</v>
      </c>
      <c r="W7" s="32">
        <v>1870</v>
      </c>
      <c r="X7" s="32">
        <v>2180</v>
      </c>
      <c r="Y7" s="32">
        <v>2460</v>
      </c>
      <c r="Z7" s="32">
        <v>2360</v>
      </c>
      <c r="AA7" s="32">
        <v>2450</v>
      </c>
      <c r="AB7" s="32">
        <v>2220</v>
      </c>
      <c r="AC7" s="32">
        <v>2260</v>
      </c>
      <c r="AD7" s="32">
        <v>2080</v>
      </c>
      <c r="AE7" s="32">
        <v>2160</v>
      </c>
      <c r="AF7" s="32">
        <v>2130</v>
      </c>
      <c r="AG7" s="32">
        <v>2300</v>
      </c>
      <c r="AH7" s="32">
        <v>2180</v>
      </c>
      <c r="AI7" s="32">
        <v>2160</v>
      </c>
      <c r="AJ7" s="32">
        <v>3130</v>
      </c>
      <c r="AK7" s="32">
        <v>3170</v>
      </c>
      <c r="AL7" s="32">
        <v>2650</v>
      </c>
      <c r="AM7" s="32">
        <v>2469.2846872253226</v>
      </c>
      <c r="AN7" s="32">
        <v>2414.5841829519591</v>
      </c>
      <c r="AO7" s="32">
        <v>2504.1735449450916</v>
      </c>
      <c r="AP7" s="32">
        <v>2552.0742774492601</v>
      </c>
      <c r="AQ7" s="32">
        <v>2563.1501958936897</v>
      </c>
      <c r="AR7" s="32">
        <v>2580.3061746999283</v>
      </c>
      <c r="AS7" s="32">
        <v>2602.5886166822302</v>
      </c>
      <c r="AT7" s="32">
        <v>2644.4219078760311</v>
      </c>
      <c r="AU7" s="32">
        <v>2683.7006033175426</v>
      </c>
      <c r="AV7" s="32">
        <v>2751.9398323166811</v>
      </c>
    </row>
    <row r="8" spans="1:48" x14ac:dyDescent="0.25">
      <c r="A8" s="1"/>
      <c r="B8" s="56" t="s">
        <v>123</v>
      </c>
      <c r="C8" s="57"/>
      <c r="D8" s="32">
        <v>325.71800000000002</v>
      </c>
      <c r="E8" s="32">
        <v>330.93400000000003</v>
      </c>
      <c r="F8" s="32">
        <v>293.95600000000002</v>
      </c>
      <c r="G8" s="32">
        <v>301.98700000000002</v>
      </c>
      <c r="H8" s="32">
        <v>306.19400000000002</v>
      </c>
      <c r="I8" s="32">
        <v>269.40100000000001</v>
      </c>
      <c r="J8" s="32">
        <v>270.75099999999998</v>
      </c>
      <c r="K8" s="32">
        <v>303.767</v>
      </c>
      <c r="L8" s="32">
        <v>288.48899999999998</v>
      </c>
      <c r="M8" s="32">
        <v>322.92599999999999</v>
      </c>
      <c r="N8" s="32">
        <v>323.05099999999999</v>
      </c>
      <c r="O8" s="32">
        <v>324.80900000000003</v>
      </c>
      <c r="P8" s="32">
        <v>323.42099999999999</v>
      </c>
      <c r="Q8" s="32">
        <v>396.36599999999999</v>
      </c>
      <c r="R8" s="32">
        <v>445.97</v>
      </c>
      <c r="S8" s="32">
        <v>348.94400000000002</v>
      </c>
      <c r="T8" s="32">
        <v>385.18900000000002</v>
      </c>
      <c r="U8" s="32">
        <v>419.25</v>
      </c>
      <c r="V8" s="32">
        <v>529.50199999999995</v>
      </c>
      <c r="W8" s="32">
        <v>606.85500000000002</v>
      </c>
      <c r="X8" s="32">
        <v>631.83299999999997</v>
      </c>
      <c r="Y8" s="32">
        <v>703.39</v>
      </c>
      <c r="Z8" s="32">
        <v>575.06299999999999</v>
      </c>
      <c r="AA8" s="32">
        <v>638.01800000000003</v>
      </c>
      <c r="AB8" s="32">
        <v>777.1</v>
      </c>
      <c r="AC8" s="32">
        <v>799.56600000000003</v>
      </c>
      <c r="AD8" s="32">
        <v>731.86500000000001</v>
      </c>
      <c r="AE8" s="32">
        <v>858.85</v>
      </c>
      <c r="AF8" s="32">
        <v>928.40200000000004</v>
      </c>
      <c r="AG8" s="32">
        <v>1064.8499999999999</v>
      </c>
      <c r="AH8" s="32">
        <v>1233.027</v>
      </c>
      <c r="AI8" s="32">
        <v>978.94500000000005</v>
      </c>
      <c r="AJ8" s="32">
        <v>1225.569</v>
      </c>
      <c r="AK8" s="32">
        <v>1331.5719999999999</v>
      </c>
      <c r="AL8" s="32">
        <v>996.62300000000005</v>
      </c>
      <c r="AM8" s="32">
        <v>1242.1726075171778</v>
      </c>
      <c r="AN8" s="32">
        <v>1188.7603244618499</v>
      </c>
      <c r="AO8" s="32">
        <v>1081.608532566587</v>
      </c>
      <c r="AP8" s="32">
        <v>954.04679798841335</v>
      </c>
      <c r="AQ8" s="32">
        <v>864.11984045822135</v>
      </c>
      <c r="AR8" s="32">
        <v>794.09229277590725</v>
      </c>
      <c r="AS8" s="32">
        <v>740.05338305657813</v>
      </c>
      <c r="AT8" s="32">
        <v>695.48851380401879</v>
      </c>
      <c r="AU8" s="32">
        <v>656.35622479440963</v>
      </c>
      <c r="AV8" s="32">
        <v>624.20716180351235</v>
      </c>
    </row>
    <row r="9" spans="1:48" x14ac:dyDescent="0.25">
      <c r="A9" s="1"/>
      <c r="B9" s="56" t="s">
        <v>124</v>
      </c>
      <c r="C9" s="57"/>
      <c r="D9" s="32">
        <v>84.486999999999995</v>
      </c>
      <c r="E9" s="32">
        <v>97.253</v>
      </c>
      <c r="F9" s="32">
        <v>93.417000000000002</v>
      </c>
      <c r="G9" s="32">
        <v>93.17</v>
      </c>
      <c r="H9" s="32">
        <v>100.03</v>
      </c>
      <c r="I9" s="32">
        <v>88.241</v>
      </c>
      <c r="J9" s="32">
        <v>106.309</v>
      </c>
      <c r="K9" s="32">
        <v>116.928</v>
      </c>
      <c r="L9" s="32">
        <v>122.864</v>
      </c>
      <c r="M9" s="32">
        <v>135.786</v>
      </c>
      <c r="N9" s="32">
        <v>135.54499999999999</v>
      </c>
      <c r="O9" s="32">
        <v>152.762</v>
      </c>
      <c r="P9" s="32">
        <v>187.34399999999999</v>
      </c>
      <c r="Q9" s="32">
        <v>170</v>
      </c>
      <c r="R9" s="32">
        <v>180</v>
      </c>
      <c r="S9" s="32">
        <v>240</v>
      </c>
      <c r="T9" s="32">
        <v>270</v>
      </c>
      <c r="U9" s="32">
        <v>290</v>
      </c>
      <c r="V9" s="32">
        <v>340</v>
      </c>
      <c r="W9" s="32">
        <v>390</v>
      </c>
      <c r="X9" s="32">
        <v>380</v>
      </c>
      <c r="Y9" s="32">
        <v>430</v>
      </c>
      <c r="Z9" s="32">
        <v>510</v>
      </c>
      <c r="AA9" s="32">
        <v>510</v>
      </c>
      <c r="AB9" s="32">
        <v>510</v>
      </c>
      <c r="AC9" s="32">
        <v>490</v>
      </c>
      <c r="AD9" s="32">
        <v>520</v>
      </c>
      <c r="AE9" s="32">
        <v>460</v>
      </c>
      <c r="AF9" s="32">
        <v>510</v>
      </c>
      <c r="AG9" s="32">
        <v>480</v>
      </c>
      <c r="AH9" s="32">
        <v>460</v>
      </c>
      <c r="AI9" s="32">
        <v>530</v>
      </c>
      <c r="AJ9" s="32">
        <v>560</v>
      </c>
      <c r="AK9" s="32">
        <v>670</v>
      </c>
      <c r="AL9" s="32">
        <v>640</v>
      </c>
      <c r="AM9" s="32">
        <v>596.57374082235162</v>
      </c>
      <c r="AN9" s="32">
        <v>611.76993566417661</v>
      </c>
      <c r="AO9" s="32">
        <v>612.13781540728382</v>
      </c>
      <c r="AP9" s="32">
        <v>619.10591940225243</v>
      </c>
      <c r="AQ9" s="32">
        <v>625.96563507747396</v>
      </c>
      <c r="AR9" s="32">
        <v>630.91019975578229</v>
      </c>
      <c r="AS9" s="32">
        <v>636.320170664069</v>
      </c>
      <c r="AT9" s="32">
        <v>642.06368605700891</v>
      </c>
      <c r="AU9" s="32">
        <v>649.82061929208976</v>
      </c>
      <c r="AV9" s="32">
        <v>658.39640804651049</v>
      </c>
    </row>
    <row r="10" spans="1:48" x14ac:dyDescent="0.25">
      <c r="A10" s="1"/>
      <c r="B10" s="56"/>
      <c r="C10" s="57"/>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25">
      <c r="A11" s="1"/>
      <c r="B11" s="56" t="s">
        <v>125</v>
      </c>
      <c r="C11" s="57"/>
      <c r="D11" s="32">
        <v>579.298</v>
      </c>
      <c r="E11" s="32">
        <v>634.27099999999996</v>
      </c>
      <c r="F11" s="32">
        <v>611.67999999999995</v>
      </c>
      <c r="G11" s="32">
        <v>617.48</v>
      </c>
      <c r="H11" s="32">
        <v>626.17999999999995</v>
      </c>
      <c r="I11" s="32">
        <v>662.64400000000001</v>
      </c>
      <c r="J11" s="32">
        <v>768.99900000000002</v>
      </c>
      <c r="K11" s="32">
        <v>814.005</v>
      </c>
      <c r="L11" s="32">
        <v>771</v>
      </c>
      <c r="M11" s="32">
        <v>749.68299999999999</v>
      </c>
      <c r="N11" s="32">
        <v>772.27</v>
      </c>
      <c r="O11" s="32">
        <v>800.12699999999995</v>
      </c>
      <c r="P11" s="32">
        <v>806.53099999999995</v>
      </c>
      <c r="Q11" s="32">
        <v>741.83799999999997</v>
      </c>
      <c r="R11" s="32">
        <v>817.68700000000001</v>
      </c>
      <c r="S11" s="32">
        <v>961.35599999999999</v>
      </c>
      <c r="T11" s="32">
        <v>1090.838</v>
      </c>
      <c r="U11" s="32">
        <v>1342.64</v>
      </c>
      <c r="V11" s="32">
        <v>1602.557</v>
      </c>
      <c r="W11" s="32">
        <v>1269.037</v>
      </c>
      <c r="X11" s="32">
        <v>1347.181</v>
      </c>
      <c r="Y11" s="32">
        <v>1535.0640000000001</v>
      </c>
      <c r="Z11" s="32">
        <v>1782.17</v>
      </c>
      <c r="AA11" s="32">
        <v>1758.835</v>
      </c>
      <c r="AB11" s="32">
        <v>1712.855</v>
      </c>
      <c r="AC11" s="32">
        <v>1438.499</v>
      </c>
      <c r="AD11" s="32">
        <v>1522.807</v>
      </c>
      <c r="AE11" s="32">
        <v>1415.5930000000001</v>
      </c>
      <c r="AF11" s="32">
        <v>1511.9480000000001</v>
      </c>
      <c r="AG11" s="32">
        <v>1430.827</v>
      </c>
      <c r="AH11" s="32">
        <v>1425.143</v>
      </c>
      <c r="AI11" s="32">
        <v>1571.1410000000001</v>
      </c>
      <c r="AJ11" s="32">
        <v>2050.431</v>
      </c>
      <c r="AK11" s="32">
        <v>1952.4639999999999</v>
      </c>
      <c r="AL11" s="32">
        <v>1808.3610000000001</v>
      </c>
      <c r="AM11" s="32">
        <v>1786.7965252486897</v>
      </c>
      <c r="AN11" s="32">
        <v>1863.2628630584577</v>
      </c>
      <c r="AO11" s="32">
        <v>1930.125405731673</v>
      </c>
      <c r="AP11" s="32">
        <v>1983.9982961327332</v>
      </c>
      <c r="AQ11" s="32">
        <v>2004.3807345836685</v>
      </c>
      <c r="AR11" s="32">
        <v>2019.8455947131415</v>
      </c>
      <c r="AS11" s="32">
        <v>2040.6527975586002</v>
      </c>
      <c r="AT11" s="32">
        <v>2069.2728556706884</v>
      </c>
      <c r="AU11" s="32">
        <v>2103.0703622016131</v>
      </c>
      <c r="AV11" s="32">
        <v>2139.1407238518104</v>
      </c>
    </row>
    <row r="12" spans="1:48" x14ac:dyDescent="0.25">
      <c r="A12" s="1"/>
      <c r="B12" s="56" t="s">
        <v>190</v>
      </c>
      <c r="C12" s="57"/>
      <c r="D12" s="32">
        <v>57.771999999999998</v>
      </c>
      <c r="E12" s="32">
        <v>57.491999999999997</v>
      </c>
      <c r="F12" s="32">
        <v>56.984999999999999</v>
      </c>
      <c r="G12" s="32">
        <v>60.744999999999997</v>
      </c>
      <c r="H12" s="32">
        <v>47.48</v>
      </c>
      <c r="I12" s="32">
        <v>80.841999999999999</v>
      </c>
      <c r="J12" s="32">
        <v>76.665999999999997</v>
      </c>
      <c r="K12" s="32">
        <v>93.132999999999996</v>
      </c>
      <c r="L12" s="32">
        <v>80.372</v>
      </c>
      <c r="M12" s="32">
        <v>66.543000000000006</v>
      </c>
      <c r="N12" s="32">
        <v>69.367000000000004</v>
      </c>
      <c r="O12" s="32">
        <v>65.245999999999995</v>
      </c>
      <c r="P12" s="32">
        <v>84.447000000000003</v>
      </c>
      <c r="Q12" s="32">
        <v>75.340999999999994</v>
      </c>
      <c r="R12" s="32">
        <v>69.346999999999994</v>
      </c>
      <c r="S12" s="32">
        <v>73.698999999999998</v>
      </c>
      <c r="T12" s="32">
        <v>103.357</v>
      </c>
      <c r="U12" s="32">
        <v>103.001</v>
      </c>
      <c r="V12" s="32">
        <v>97.96</v>
      </c>
      <c r="W12" s="32">
        <v>94.518000000000001</v>
      </c>
      <c r="X12" s="32">
        <v>100.783</v>
      </c>
      <c r="Y12" s="32">
        <v>96.655000000000001</v>
      </c>
      <c r="Z12" s="32">
        <v>137.637</v>
      </c>
      <c r="AA12" s="32">
        <v>137.29599999999999</v>
      </c>
      <c r="AB12" s="32">
        <v>115.706</v>
      </c>
      <c r="AC12" s="32">
        <v>129.70500000000001</v>
      </c>
      <c r="AD12" s="32">
        <v>144.22999999999999</v>
      </c>
      <c r="AE12" s="32">
        <v>140.136</v>
      </c>
      <c r="AF12" s="32">
        <v>144.63200000000001</v>
      </c>
      <c r="AG12" s="32">
        <v>166.095</v>
      </c>
      <c r="AH12" s="32">
        <v>142.523</v>
      </c>
      <c r="AI12" s="32">
        <v>136.59800000000001</v>
      </c>
      <c r="AJ12" s="32">
        <v>166.46600000000001</v>
      </c>
      <c r="AK12" s="32">
        <v>145.96299999999999</v>
      </c>
      <c r="AL12" s="32">
        <v>157.399</v>
      </c>
      <c r="AM12" s="32">
        <v>166.10532827435412</v>
      </c>
      <c r="AN12" s="32">
        <v>176.71648826818421</v>
      </c>
      <c r="AO12" s="32">
        <v>181.94309905049226</v>
      </c>
      <c r="AP12" s="32">
        <v>186.60129546667716</v>
      </c>
      <c r="AQ12" s="32">
        <v>192.32587312260102</v>
      </c>
      <c r="AR12" s="32">
        <v>198.02225064215634</v>
      </c>
      <c r="AS12" s="32">
        <v>202.74378895395282</v>
      </c>
      <c r="AT12" s="32">
        <v>208.43337440314519</v>
      </c>
      <c r="AU12" s="32">
        <v>213.84287436303072</v>
      </c>
      <c r="AV12" s="32">
        <v>216.53951340513692</v>
      </c>
    </row>
    <row r="13" spans="1:48" x14ac:dyDescent="0.25">
      <c r="A13" s="1"/>
      <c r="B13" s="56" t="s">
        <v>191</v>
      </c>
      <c r="C13" s="57"/>
      <c r="D13" s="32">
        <v>187.64699999999999</v>
      </c>
      <c r="E13" s="32">
        <v>199.18700000000001</v>
      </c>
      <c r="F13" s="32">
        <v>184.15600000000001</v>
      </c>
      <c r="G13" s="32">
        <v>187.06899999999999</v>
      </c>
      <c r="H13" s="32">
        <v>202.28800000000001</v>
      </c>
      <c r="I13" s="32">
        <v>213.12200000000001</v>
      </c>
      <c r="J13" s="32">
        <v>264.375</v>
      </c>
      <c r="K13" s="32">
        <v>240.32499999999999</v>
      </c>
      <c r="L13" s="32">
        <v>242.08199999999999</v>
      </c>
      <c r="M13" s="32">
        <v>220.22499999999999</v>
      </c>
      <c r="N13" s="32">
        <v>234.465</v>
      </c>
      <c r="O13" s="32">
        <v>249.982</v>
      </c>
      <c r="P13" s="32">
        <v>219.27699999999999</v>
      </c>
      <c r="Q13" s="32">
        <v>220</v>
      </c>
      <c r="R13" s="32">
        <v>240</v>
      </c>
      <c r="S13" s="32">
        <v>260</v>
      </c>
      <c r="T13" s="32">
        <v>270</v>
      </c>
      <c r="U13" s="32">
        <v>450</v>
      </c>
      <c r="V13" s="32">
        <v>550</v>
      </c>
      <c r="W13" s="32">
        <v>380</v>
      </c>
      <c r="X13" s="32">
        <v>410</v>
      </c>
      <c r="Y13" s="32">
        <v>490</v>
      </c>
      <c r="Z13" s="32">
        <v>610</v>
      </c>
      <c r="AA13" s="32">
        <v>620</v>
      </c>
      <c r="AB13" s="32">
        <v>560</v>
      </c>
      <c r="AC13" s="32">
        <v>480</v>
      </c>
      <c r="AD13" s="32">
        <v>500</v>
      </c>
      <c r="AE13" s="32">
        <v>435</v>
      </c>
      <c r="AF13" s="32">
        <v>485</v>
      </c>
      <c r="AG13" s="32">
        <v>465</v>
      </c>
      <c r="AH13" s="32">
        <v>480</v>
      </c>
      <c r="AI13" s="32">
        <v>490</v>
      </c>
      <c r="AJ13" s="32">
        <v>610</v>
      </c>
      <c r="AK13" s="32">
        <v>630</v>
      </c>
      <c r="AL13" s="32">
        <v>590</v>
      </c>
      <c r="AM13" s="32">
        <v>602.34424113341106</v>
      </c>
      <c r="AN13" s="32">
        <v>640.3727696131491</v>
      </c>
      <c r="AO13" s="32">
        <v>651.7879467217947</v>
      </c>
      <c r="AP13" s="32">
        <v>652.8664358397765</v>
      </c>
      <c r="AQ13" s="32">
        <v>643.454180048941</v>
      </c>
      <c r="AR13" s="32">
        <v>628.25391775433047</v>
      </c>
      <c r="AS13" s="32">
        <v>615.37725208279778</v>
      </c>
      <c r="AT13" s="32">
        <v>611.15917963804952</v>
      </c>
      <c r="AU13" s="32">
        <v>617.46076172055405</v>
      </c>
      <c r="AV13" s="32">
        <v>631.36929114682061</v>
      </c>
    </row>
    <row r="14" spans="1:48" x14ac:dyDescent="0.25">
      <c r="A14" s="1"/>
      <c r="B14" s="56" t="s">
        <v>192</v>
      </c>
      <c r="C14" s="57"/>
      <c r="D14" s="32">
        <v>170.38800000000001</v>
      </c>
      <c r="E14" s="32">
        <v>215.97</v>
      </c>
      <c r="F14" s="32">
        <v>224.95400000000001</v>
      </c>
      <c r="G14" s="32">
        <v>221.857</v>
      </c>
      <c r="H14" s="32">
        <v>234.322</v>
      </c>
      <c r="I14" s="32">
        <v>227.11</v>
      </c>
      <c r="J14" s="32">
        <v>253.49799999999999</v>
      </c>
      <c r="K14" s="32">
        <v>290.14699999999999</v>
      </c>
      <c r="L14" s="32">
        <v>284.21899999999999</v>
      </c>
      <c r="M14" s="32">
        <v>287.98700000000002</v>
      </c>
      <c r="N14" s="32">
        <v>268.12299999999999</v>
      </c>
      <c r="O14" s="32">
        <v>285.67899999999997</v>
      </c>
      <c r="P14" s="32">
        <v>299.44099999999997</v>
      </c>
      <c r="Q14" s="32">
        <v>260</v>
      </c>
      <c r="R14" s="32">
        <v>280</v>
      </c>
      <c r="S14" s="32">
        <v>290</v>
      </c>
      <c r="T14" s="32">
        <v>350</v>
      </c>
      <c r="U14" s="32">
        <v>380</v>
      </c>
      <c r="V14" s="32">
        <v>420</v>
      </c>
      <c r="W14" s="32">
        <v>410</v>
      </c>
      <c r="X14" s="32">
        <v>390</v>
      </c>
      <c r="Y14" s="32">
        <v>410</v>
      </c>
      <c r="Z14" s="32">
        <v>480</v>
      </c>
      <c r="AA14" s="32">
        <v>460</v>
      </c>
      <c r="AB14" s="32">
        <v>490</v>
      </c>
      <c r="AC14" s="32">
        <v>400</v>
      </c>
      <c r="AD14" s="32">
        <v>450</v>
      </c>
      <c r="AE14" s="32">
        <v>450</v>
      </c>
      <c r="AF14" s="32">
        <v>460</v>
      </c>
      <c r="AG14" s="32">
        <v>405</v>
      </c>
      <c r="AH14" s="32">
        <v>450</v>
      </c>
      <c r="AI14" s="32">
        <v>510</v>
      </c>
      <c r="AJ14" s="32">
        <v>730</v>
      </c>
      <c r="AK14" s="32">
        <v>700</v>
      </c>
      <c r="AL14" s="32">
        <v>590</v>
      </c>
      <c r="AM14" s="32">
        <v>557.36386103124073</v>
      </c>
      <c r="AN14" s="32">
        <v>578.09206419159671</v>
      </c>
      <c r="AO14" s="32">
        <v>588.33827133992736</v>
      </c>
      <c r="AP14" s="32">
        <v>600.7601097715476</v>
      </c>
      <c r="AQ14" s="32">
        <v>608.28239510865842</v>
      </c>
      <c r="AR14" s="32">
        <v>614.69577330060906</v>
      </c>
      <c r="AS14" s="32">
        <v>622.08800146008912</v>
      </c>
      <c r="AT14" s="32">
        <v>630.78053894304799</v>
      </c>
      <c r="AU14" s="32">
        <v>640.75312966106787</v>
      </c>
      <c r="AV14" s="32">
        <v>651.02958779717824</v>
      </c>
    </row>
    <row r="15" spans="1:48" x14ac:dyDescent="0.25">
      <c r="A15" s="1"/>
      <c r="B15" s="58" t="s">
        <v>126</v>
      </c>
      <c r="C15" s="57"/>
      <c r="D15" s="32">
        <v>163.49100000000001</v>
      </c>
      <c r="E15" s="32">
        <v>161.62200000000001</v>
      </c>
      <c r="F15" s="32">
        <v>145.58500000000001</v>
      </c>
      <c r="G15" s="32">
        <v>147.809</v>
      </c>
      <c r="H15" s="32">
        <v>142.09</v>
      </c>
      <c r="I15" s="32">
        <v>141.57</v>
      </c>
      <c r="J15" s="32">
        <v>174.46</v>
      </c>
      <c r="K15" s="32">
        <v>190.4</v>
      </c>
      <c r="L15" s="32">
        <v>164.327</v>
      </c>
      <c r="M15" s="32">
        <v>174.928</v>
      </c>
      <c r="N15" s="32">
        <v>200.315</v>
      </c>
      <c r="O15" s="32">
        <v>199.22</v>
      </c>
      <c r="P15" s="32">
        <v>203.36600000000001</v>
      </c>
      <c r="Q15" s="32">
        <v>186.49700000000001</v>
      </c>
      <c r="R15" s="32">
        <v>228.34</v>
      </c>
      <c r="S15" s="32">
        <v>337.65699999999998</v>
      </c>
      <c r="T15" s="32">
        <v>367.48099999999999</v>
      </c>
      <c r="U15" s="32">
        <v>409.63900000000001</v>
      </c>
      <c r="V15" s="32">
        <v>534.59699999999998</v>
      </c>
      <c r="W15" s="32">
        <v>384.51900000000001</v>
      </c>
      <c r="X15" s="32">
        <v>446.39800000000002</v>
      </c>
      <c r="Y15" s="32">
        <v>538.40899999999999</v>
      </c>
      <c r="Z15" s="32">
        <v>554.53300000000002</v>
      </c>
      <c r="AA15" s="32">
        <v>541.53899999999999</v>
      </c>
      <c r="AB15" s="32">
        <v>547.149</v>
      </c>
      <c r="AC15" s="32">
        <v>428.79399999999998</v>
      </c>
      <c r="AD15" s="32">
        <v>428.577</v>
      </c>
      <c r="AE15" s="32">
        <v>390.45699999999999</v>
      </c>
      <c r="AF15" s="32">
        <v>422.315</v>
      </c>
      <c r="AG15" s="32">
        <v>394.73099999999999</v>
      </c>
      <c r="AH15" s="32">
        <v>352.61900000000003</v>
      </c>
      <c r="AI15" s="32">
        <v>434.54300000000001</v>
      </c>
      <c r="AJ15" s="32">
        <v>543.96600000000001</v>
      </c>
      <c r="AK15" s="32">
        <v>476.50099999999998</v>
      </c>
      <c r="AL15" s="32">
        <v>470.96199999999999</v>
      </c>
      <c r="AM15" s="32">
        <v>460.98309480968373</v>
      </c>
      <c r="AN15" s="32">
        <v>468.08154098552751</v>
      </c>
      <c r="AO15" s="32">
        <v>508.05608861945871</v>
      </c>
      <c r="AP15" s="32">
        <v>543.77045505473188</v>
      </c>
      <c r="AQ15" s="32">
        <v>560.3182863034682</v>
      </c>
      <c r="AR15" s="32">
        <v>578.87365301604552</v>
      </c>
      <c r="AS15" s="32">
        <v>600.44375506176061</v>
      </c>
      <c r="AT15" s="32">
        <v>618.8997626864458</v>
      </c>
      <c r="AU15" s="32">
        <v>631.01359645696016</v>
      </c>
      <c r="AV15" s="32">
        <v>640.20233150267472</v>
      </c>
    </row>
    <row r="16" spans="1:48" x14ac:dyDescent="0.25">
      <c r="A16" s="1"/>
      <c r="B16" s="58"/>
      <c r="C16" s="57"/>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56" t="s">
        <v>127</v>
      </c>
      <c r="C17" s="57"/>
      <c r="D17" s="32">
        <v>814.17899999999997</v>
      </c>
      <c r="E17" s="32">
        <v>934.93700000000001</v>
      </c>
      <c r="F17" s="32">
        <v>855.548</v>
      </c>
      <c r="G17" s="32">
        <v>981.19799999999998</v>
      </c>
      <c r="H17" s="32">
        <v>1122.856</v>
      </c>
      <c r="I17" s="32">
        <v>1112.518</v>
      </c>
      <c r="J17" s="32">
        <v>1224.1389999999999</v>
      </c>
      <c r="K17" s="32">
        <v>1133.8530000000001</v>
      </c>
      <c r="L17" s="32">
        <v>1165.2909999999999</v>
      </c>
      <c r="M17" s="32">
        <v>1253.2180000000001</v>
      </c>
      <c r="N17" s="32">
        <v>1121.923</v>
      </c>
      <c r="O17" s="32">
        <v>1308.155</v>
      </c>
      <c r="P17" s="32">
        <v>1188.133</v>
      </c>
      <c r="Q17" s="32">
        <v>1109.329</v>
      </c>
      <c r="R17" s="32">
        <v>1144.7170000000001</v>
      </c>
      <c r="S17" s="32">
        <v>1285.1600000000001</v>
      </c>
      <c r="T17" s="32">
        <v>1424.7719999999999</v>
      </c>
      <c r="U17" s="32">
        <v>1421.4749999999999</v>
      </c>
      <c r="V17" s="32">
        <v>1495.4760000000001</v>
      </c>
      <c r="W17" s="32">
        <v>1532.079</v>
      </c>
      <c r="X17" s="32">
        <v>1679.979</v>
      </c>
      <c r="Y17" s="32">
        <v>1628.94</v>
      </c>
      <c r="Z17" s="32">
        <v>1525.1079999999999</v>
      </c>
      <c r="AA17" s="32">
        <v>1541.07</v>
      </c>
      <c r="AB17" s="32">
        <v>1537.4839999999999</v>
      </c>
      <c r="AC17" s="32">
        <v>1625.499</v>
      </c>
      <c r="AD17" s="32">
        <v>1668.8620000000001</v>
      </c>
      <c r="AE17" s="32">
        <v>1816.3420000000001</v>
      </c>
      <c r="AF17" s="32">
        <v>1782.3920000000001</v>
      </c>
      <c r="AG17" s="32">
        <v>1888.414</v>
      </c>
      <c r="AH17" s="32">
        <v>1634.9490000000001</v>
      </c>
      <c r="AI17" s="32">
        <v>1731.182</v>
      </c>
      <c r="AJ17" s="32">
        <v>1838.6210000000001</v>
      </c>
      <c r="AK17" s="32">
        <v>1924.846</v>
      </c>
      <c r="AL17" s="32">
        <v>2047.558</v>
      </c>
      <c r="AM17" s="32">
        <v>2113.7150701700502</v>
      </c>
      <c r="AN17" s="32">
        <v>2095.8898723603243</v>
      </c>
      <c r="AO17" s="32">
        <v>2081.1827333406973</v>
      </c>
      <c r="AP17" s="32">
        <v>2077.7522060816818</v>
      </c>
      <c r="AQ17" s="32">
        <v>2073.4149853901549</v>
      </c>
      <c r="AR17" s="32">
        <v>2073.5934425109508</v>
      </c>
      <c r="AS17" s="32">
        <v>2078.8990512799764</v>
      </c>
      <c r="AT17" s="32">
        <v>2087.2955314267706</v>
      </c>
      <c r="AU17" s="32">
        <v>2098.3032584217622</v>
      </c>
      <c r="AV17" s="32">
        <v>2110.8132324054277</v>
      </c>
    </row>
    <row r="18" spans="1:48" x14ac:dyDescent="0.25">
      <c r="A18" s="1"/>
      <c r="B18" s="56" t="s">
        <v>128</v>
      </c>
      <c r="C18" s="57"/>
      <c r="D18" s="32">
        <v>174.68100000000001</v>
      </c>
      <c r="E18" s="32">
        <v>171.83799999999999</v>
      </c>
      <c r="F18" s="32">
        <v>168.72399999999999</v>
      </c>
      <c r="G18" s="32">
        <v>179.88399999999999</v>
      </c>
      <c r="H18" s="32">
        <v>190.45599999999999</v>
      </c>
      <c r="I18" s="32">
        <v>191.67599999999999</v>
      </c>
      <c r="J18" s="32">
        <v>239.393</v>
      </c>
      <c r="K18" s="32">
        <v>243.79300000000001</v>
      </c>
      <c r="L18" s="32">
        <v>225.01</v>
      </c>
      <c r="M18" s="32">
        <v>250.55500000000001</v>
      </c>
      <c r="N18" s="32">
        <v>210.53100000000001</v>
      </c>
      <c r="O18" s="32">
        <v>261.61900000000003</v>
      </c>
      <c r="P18" s="32">
        <v>239.881</v>
      </c>
      <c r="Q18" s="32">
        <v>228.87899999999999</v>
      </c>
      <c r="R18" s="32">
        <v>240.97800000000001</v>
      </c>
      <c r="S18" s="32">
        <v>235.24299999999999</v>
      </c>
      <c r="T18" s="32">
        <v>257.50400000000002</v>
      </c>
      <c r="U18" s="32">
        <v>283.89800000000002</v>
      </c>
      <c r="V18" s="32">
        <v>253.99600000000001</v>
      </c>
      <c r="W18" s="32">
        <v>279.43200000000002</v>
      </c>
      <c r="X18" s="32">
        <v>308.827</v>
      </c>
      <c r="Y18" s="32">
        <v>335.37900000000002</v>
      </c>
      <c r="Z18" s="32">
        <v>291.18900000000002</v>
      </c>
      <c r="AA18" s="32">
        <v>304.94400000000002</v>
      </c>
      <c r="AB18" s="32">
        <v>302.65699999999998</v>
      </c>
      <c r="AC18" s="32">
        <v>299.51299999999998</v>
      </c>
      <c r="AD18" s="32">
        <v>314.17399999999998</v>
      </c>
      <c r="AE18" s="32">
        <v>295.18</v>
      </c>
      <c r="AF18" s="32">
        <v>304.08800000000002</v>
      </c>
      <c r="AG18" s="32">
        <v>332.40800000000002</v>
      </c>
      <c r="AH18" s="32">
        <v>308.08999999999997</v>
      </c>
      <c r="AI18" s="32">
        <v>330.47800000000001</v>
      </c>
      <c r="AJ18" s="32">
        <v>336.62400000000002</v>
      </c>
      <c r="AK18" s="32">
        <v>373.50799999999998</v>
      </c>
      <c r="AL18" s="32">
        <v>405.46499999999997</v>
      </c>
      <c r="AM18" s="32">
        <v>408.19671844853366</v>
      </c>
      <c r="AN18" s="32">
        <v>429.92055525278624</v>
      </c>
      <c r="AO18" s="32">
        <v>439.47965225266194</v>
      </c>
      <c r="AP18" s="32">
        <v>445.69726143984775</v>
      </c>
      <c r="AQ18" s="32">
        <v>450.86951242425368</v>
      </c>
      <c r="AR18" s="32">
        <v>455.45431014232088</v>
      </c>
      <c r="AS18" s="32">
        <v>460.27701402199892</v>
      </c>
      <c r="AT18" s="32">
        <v>465.4178983179745</v>
      </c>
      <c r="AU18" s="32">
        <v>470.57406151601418</v>
      </c>
      <c r="AV18" s="32">
        <v>475.93010633030644</v>
      </c>
    </row>
    <row r="19" spans="1:48" x14ac:dyDescent="0.25">
      <c r="A19" s="1"/>
      <c r="B19" s="56" t="s">
        <v>129</v>
      </c>
      <c r="C19" s="57"/>
      <c r="D19" s="32">
        <v>84.971000000000004</v>
      </c>
      <c r="E19" s="32">
        <v>93.861999999999995</v>
      </c>
      <c r="F19" s="32">
        <v>103.962</v>
      </c>
      <c r="G19" s="32">
        <v>124.11199999999999</v>
      </c>
      <c r="H19" s="32">
        <v>124.727</v>
      </c>
      <c r="I19" s="32">
        <v>86.682000000000002</v>
      </c>
      <c r="J19" s="32">
        <v>142.65299999999999</v>
      </c>
      <c r="K19" s="32">
        <v>127.996</v>
      </c>
      <c r="L19" s="32">
        <v>157.20400000000001</v>
      </c>
      <c r="M19" s="32">
        <v>127.24299999999999</v>
      </c>
      <c r="N19" s="32">
        <v>93.841999999999999</v>
      </c>
      <c r="O19" s="32">
        <v>100.836</v>
      </c>
      <c r="P19" s="32">
        <v>89.84</v>
      </c>
      <c r="Q19" s="32">
        <v>78.430999999999997</v>
      </c>
      <c r="R19" s="32">
        <v>83.022000000000006</v>
      </c>
      <c r="S19" s="32">
        <v>89.376000000000005</v>
      </c>
      <c r="T19" s="32">
        <v>87.760999999999996</v>
      </c>
      <c r="U19" s="32">
        <v>86.561999999999998</v>
      </c>
      <c r="V19" s="32">
        <v>83.478999999999999</v>
      </c>
      <c r="W19" s="32">
        <v>78.802000000000007</v>
      </c>
      <c r="X19" s="32">
        <v>99.831999999999994</v>
      </c>
      <c r="Y19" s="32">
        <v>80.013999999999996</v>
      </c>
      <c r="Z19" s="32">
        <v>91.641000000000005</v>
      </c>
      <c r="AA19" s="32">
        <v>115.22199999999999</v>
      </c>
      <c r="AB19" s="32">
        <v>73.296000000000006</v>
      </c>
      <c r="AC19" s="32">
        <v>112.29300000000001</v>
      </c>
      <c r="AD19" s="32">
        <v>97.870999999999995</v>
      </c>
      <c r="AE19" s="32">
        <v>70.286000000000001</v>
      </c>
      <c r="AF19" s="32">
        <v>69.382000000000005</v>
      </c>
      <c r="AG19" s="32">
        <v>86.307000000000002</v>
      </c>
      <c r="AH19" s="32">
        <v>55.652999999999999</v>
      </c>
      <c r="AI19" s="32">
        <v>65.465000000000003</v>
      </c>
      <c r="AJ19" s="32">
        <v>46.084000000000003</v>
      </c>
      <c r="AK19" s="32">
        <v>28.343</v>
      </c>
      <c r="AL19" s="32">
        <v>55.917999999999999</v>
      </c>
      <c r="AM19" s="32">
        <v>57.975292890084084</v>
      </c>
      <c r="AN19" s="32">
        <v>66.863895582178486</v>
      </c>
      <c r="AO19" s="32">
        <v>68.503934774148945</v>
      </c>
      <c r="AP19" s="32">
        <v>70.865852852263913</v>
      </c>
      <c r="AQ19" s="32">
        <v>71.964827025162066</v>
      </c>
      <c r="AR19" s="32">
        <v>72.613938162313758</v>
      </c>
      <c r="AS19" s="32">
        <v>73.606926256085643</v>
      </c>
      <c r="AT19" s="32">
        <v>74.989114956423805</v>
      </c>
      <c r="AU19" s="32">
        <v>76.720807979897415</v>
      </c>
      <c r="AV19" s="32">
        <v>78.600396852674976</v>
      </c>
    </row>
    <row r="20" spans="1:48" x14ac:dyDescent="0.25">
      <c r="A20" s="1"/>
      <c r="B20" s="56" t="s">
        <v>130</v>
      </c>
      <c r="C20" s="57"/>
      <c r="D20" s="32">
        <v>153.82499999999999</v>
      </c>
      <c r="E20" s="32">
        <v>222.495</v>
      </c>
      <c r="F20" s="32">
        <v>194.971</v>
      </c>
      <c r="G20" s="32">
        <v>250.40799999999999</v>
      </c>
      <c r="H20" s="32">
        <v>324.94900000000001</v>
      </c>
      <c r="I20" s="32">
        <v>270.17200000000003</v>
      </c>
      <c r="J20" s="32">
        <v>288.20800000000003</v>
      </c>
      <c r="K20" s="32">
        <v>157.65899999999999</v>
      </c>
      <c r="L20" s="32">
        <v>148.47300000000001</v>
      </c>
      <c r="M20" s="32">
        <v>189.41800000000001</v>
      </c>
      <c r="N20" s="32">
        <v>242.631</v>
      </c>
      <c r="O20" s="32">
        <v>320.101</v>
      </c>
      <c r="P20" s="32">
        <v>265.851</v>
      </c>
      <c r="Q20" s="32">
        <v>155.81899999999999</v>
      </c>
      <c r="R20" s="32">
        <v>168.38800000000001</v>
      </c>
      <c r="S20" s="32">
        <v>206.649</v>
      </c>
      <c r="T20" s="32">
        <v>234.68100000000001</v>
      </c>
      <c r="U20" s="32">
        <v>226.22900000000001</v>
      </c>
      <c r="V20" s="32">
        <v>242.35300000000001</v>
      </c>
      <c r="W20" s="32">
        <v>260.94799999999998</v>
      </c>
      <c r="X20" s="32">
        <v>243.68100000000001</v>
      </c>
      <c r="Y20" s="32">
        <v>266.90199999999999</v>
      </c>
      <c r="Z20" s="32">
        <v>242.34899999999999</v>
      </c>
      <c r="AA20" s="32">
        <v>151.072</v>
      </c>
      <c r="AB20" s="32">
        <v>226.66200000000001</v>
      </c>
      <c r="AC20" s="32">
        <v>203.185</v>
      </c>
      <c r="AD20" s="32">
        <v>272.31200000000001</v>
      </c>
      <c r="AE20" s="32">
        <v>359.68599999999998</v>
      </c>
      <c r="AF20" s="32">
        <v>358.03399999999999</v>
      </c>
      <c r="AG20" s="32">
        <v>274.88600000000002</v>
      </c>
      <c r="AH20" s="32">
        <v>195.155</v>
      </c>
      <c r="AI20" s="32">
        <v>215.75299999999999</v>
      </c>
      <c r="AJ20" s="32">
        <v>200.447</v>
      </c>
      <c r="AK20" s="32">
        <v>203.322</v>
      </c>
      <c r="AL20" s="32">
        <v>243.929</v>
      </c>
      <c r="AM20" s="32">
        <v>253.93713380689994</v>
      </c>
      <c r="AN20" s="32">
        <v>259.18290587262834</v>
      </c>
      <c r="AO20" s="32">
        <v>267.76075976444122</v>
      </c>
      <c r="AP20" s="32">
        <v>269.99229820589028</v>
      </c>
      <c r="AQ20" s="32">
        <v>268.57669659104545</v>
      </c>
      <c r="AR20" s="32">
        <v>268.82217978408005</v>
      </c>
      <c r="AS20" s="32">
        <v>269.30426660411672</v>
      </c>
      <c r="AT20" s="32">
        <v>269.02918763649598</v>
      </c>
      <c r="AU20" s="32">
        <v>268.10977310226156</v>
      </c>
      <c r="AV20" s="32">
        <v>267.36000669681243</v>
      </c>
    </row>
    <row r="21" spans="1:48" x14ac:dyDescent="0.25">
      <c r="A21" s="1"/>
      <c r="B21" s="56" t="s">
        <v>131</v>
      </c>
      <c r="C21" s="57"/>
      <c r="D21" s="32">
        <v>400.702</v>
      </c>
      <c r="E21" s="32">
        <v>446.74200000000002</v>
      </c>
      <c r="F21" s="32">
        <v>387.89100000000002</v>
      </c>
      <c r="G21" s="32">
        <v>426.79399999999998</v>
      </c>
      <c r="H21" s="32">
        <v>482.72399999999999</v>
      </c>
      <c r="I21" s="32">
        <v>563.98800000000006</v>
      </c>
      <c r="J21" s="32">
        <v>553.88499999999999</v>
      </c>
      <c r="K21" s="32">
        <v>604.40499999999997</v>
      </c>
      <c r="L21" s="32">
        <v>634.60400000000004</v>
      </c>
      <c r="M21" s="32">
        <v>686.00199999999995</v>
      </c>
      <c r="N21" s="32">
        <v>574.91899999999998</v>
      </c>
      <c r="O21" s="32">
        <v>625.59900000000005</v>
      </c>
      <c r="P21" s="32">
        <v>592.56100000000004</v>
      </c>
      <c r="Q21" s="32">
        <v>646.20000000000005</v>
      </c>
      <c r="R21" s="32">
        <v>652.32899999999995</v>
      </c>
      <c r="S21" s="32">
        <v>753.89200000000005</v>
      </c>
      <c r="T21" s="32">
        <v>844.82600000000002</v>
      </c>
      <c r="U21" s="32">
        <v>824.78599999999994</v>
      </c>
      <c r="V21" s="32">
        <v>915.64800000000002</v>
      </c>
      <c r="W21" s="32">
        <v>912.89700000000005</v>
      </c>
      <c r="X21" s="32">
        <v>1027.6400000000001</v>
      </c>
      <c r="Y21" s="32">
        <v>946.64499999999998</v>
      </c>
      <c r="Z21" s="32">
        <v>899.93</v>
      </c>
      <c r="AA21" s="32">
        <v>969.83100000000002</v>
      </c>
      <c r="AB21" s="32">
        <v>934.86800000000005</v>
      </c>
      <c r="AC21" s="32">
        <v>1010.5069999999999</v>
      </c>
      <c r="AD21" s="32">
        <v>984.50400000000002</v>
      </c>
      <c r="AE21" s="32">
        <v>1091.19</v>
      </c>
      <c r="AF21" s="32">
        <v>1050.8879999999999</v>
      </c>
      <c r="AG21" s="32">
        <v>1194.8130000000001</v>
      </c>
      <c r="AH21" s="32">
        <v>1076.0519999999999</v>
      </c>
      <c r="AI21" s="32">
        <v>1119.4860000000001</v>
      </c>
      <c r="AJ21" s="32">
        <v>1255.4659999999999</v>
      </c>
      <c r="AK21" s="32">
        <v>1319.673</v>
      </c>
      <c r="AL21" s="32">
        <v>1342.2460000000001</v>
      </c>
      <c r="AM21" s="32">
        <v>1393.6059250245323</v>
      </c>
      <c r="AN21" s="32">
        <v>1339.9225156527311</v>
      </c>
      <c r="AO21" s="32">
        <v>1305.4383865494451</v>
      </c>
      <c r="AP21" s="32">
        <v>1291.1967935836797</v>
      </c>
      <c r="AQ21" s="32">
        <v>1282.0039493496936</v>
      </c>
      <c r="AR21" s="32">
        <v>1276.703014422236</v>
      </c>
      <c r="AS21" s="32">
        <v>1275.7108443977752</v>
      </c>
      <c r="AT21" s="32">
        <v>1277.8593305158763</v>
      </c>
      <c r="AU21" s="32">
        <v>1282.8986158235891</v>
      </c>
      <c r="AV21" s="32">
        <v>1288.9227225256336</v>
      </c>
    </row>
    <row r="22" spans="1:48" x14ac:dyDescent="0.25">
      <c r="A22" s="1"/>
      <c r="B22" s="59"/>
      <c r="C22" s="57"/>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row>
    <row r="23" spans="1:48" x14ac:dyDescent="0.25">
      <c r="A23" s="1"/>
      <c r="B23" s="54" t="s">
        <v>132</v>
      </c>
      <c r="C23" s="55"/>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row>
    <row r="24" spans="1:48" x14ac:dyDescent="0.25">
      <c r="A24" s="1"/>
      <c r="B24" s="56" t="s">
        <v>133</v>
      </c>
      <c r="C24" s="57"/>
      <c r="D24" s="32">
        <v>252.571</v>
      </c>
      <c r="E24" s="32">
        <v>249.80699999999999</v>
      </c>
      <c r="F24" s="32">
        <v>241.56899999999999</v>
      </c>
      <c r="G24" s="32">
        <v>255.054</v>
      </c>
      <c r="H24" s="32">
        <v>233.33</v>
      </c>
      <c r="I24" s="32">
        <v>217.14400000000001</v>
      </c>
      <c r="J24" s="32">
        <v>232.244</v>
      </c>
      <c r="K24" s="32">
        <v>244.542</v>
      </c>
      <c r="L24" s="32">
        <v>244.73599999999999</v>
      </c>
      <c r="M24" s="32">
        <v>264.084</v>
      </c>
      <c r="N24" s="32">
        <v>255.02500000000001</v>
      </c>
      <c r="O24" s="32">
        <v>273.51499999999999</v>
      </c>
      <c r="P24" s="32">
        <v>267.96199999999999</v>
      </c>
      <c r="Q24" s="32">
        <v>283.60000000000002</v>
      </c>
      <c r="R24" s="32">
        <v>287.48399999999998</v>
      </c>
      <c r="S24" s="32">
        <v>256.57600000000002</v>
      </c>
      <c r="T24" s="32">
        <v>269.87099999999998</v>
      </c>
      <c r="U24" s="32">
        <v>324.803</v>
      </c>
      <c r="V24" s="32">
        <v>291.36900000000003</v>
      </c>
      <c r="W24" s="32">
        <v>271.67399999999998</v>
      </c>
      <c r="X24" s="32">
        <v>295.74400000000003</v>
      </c>
      <c r="Y24" s="32">
        <v>247.34299999999999</v>
      </c>
      <c r="Z24" s="32">
        <v>330.74099999999999</v>
      </c>
      <c r="AA24" s="32">
        <v>332.98599999999999</v>
      </c>
      <c r="AB24" s="32">
        <v>290.24400000000003</v>
      </c>
      <c r="AC24" s="32">
        <v>362.24599999999998</v>
      </c>
      <c r="AD24" s="32">
        <v>356.13</v>
      </c>
      <c r="AE24" s="32">
        <v>308.197</v>
      </c>
      <c r="AF24" s="32">
        <v>318.928</v>
      </c>
      <c r="AG24" s="32">
        <v>379.45699999999999</v>
      </c>
      <c r="AH24" s="32">
        <v>313.74299999999999</v>
      </c>
      <c r="AI24" s="32">
        <v>298.36</v>
      </c>
      <c r="AJ24" s="32">
        <v>347.971</v>
      </c>
      <c r="AK24" s="32">
        <v>377.87599999999998</v>
      </c>
      <c r="AL24" s="32">
        <v>438.18</v>
      </c>
      <c r="AM24" s="32">
        <v>434.5262680906954</v>
      </c>
      <c r="AN24" s="32">
        <v>448.25382537332302</v>
      </c>
      <c r="AO24" s="32">
        <v>459.05582888921157</v>
      </c>
      <c r="AP24" s="32">
        <v>468.07347158903644</v>
      </c>
      <c r="AQ24" s="32">
        <v>476.1765902838128</v>
      </c>
      <c r="AR24" s="32">
        <v>483.70577871823849</v>
      </c>
      <c r="AS24" s="32">
        <v>491.527863731899</v>
      </c>
      <c r="AT24" s="32">
        <v>499.37135609769496</v>
      </c>
      <c r="AU24" s="32">
        <v>506.68529723011051</v>
      </c>
      <c r="AV24" s="32">
        <v>513.63271042232395</v>
      </c>
    </row>
    <row r="25" spans="1:48" x14ac:dyDescent="0.25">
      <c r="A25" s="1"/>
      <c r="B25" s="60" t="s">
        <v>134</v>
      </c>
      <c r="C25" s="57"/>
      <c r="D25" s="32">
        <v>17.167000000000002</v>
      </c>
      <c r="E25" s="32">
        <v>14.852</v>
      </c>
      <c r="F25" s="32">
        <v>18.661000000000001</v>
      </c>
      <c r="G25" s="32">
        <v>16.081</v>
      </c>
      <c r="H25" s="32">
        <v>17.292000000000002</v>
      </c>
      <c r="I25" s="32">
        <v>28.56</v>
      </c>
      <c r="J25" s="32">
        <v>14.228</v>
      </c>
      <c r="K25" s="32">
        <v>19.861000000000001</v>
      </c>
      <c r="L25" s="32">
        <v>14.518000000000001</v>
      </c>
      <c r="M25" s="32">
        <v>19.890999999999998</v>
      </c>
      <c r="N25" s="32">
        <v>21.132999999999999</v>
      </c>
      <c r="O25" s="32">
        <v>24.68</v>
      </c>
      <c r="P25" s="32">
        <v>26.803999999999998</v>
      </c>
      <c r="Q25" s="32">
        <v>34.348999999999997</v>
      </c>
      <c r="R25" s="32">
        <v>31.503</v>
      </c>
      <c r="S25" s="32">
        <v>38.021000000000001</v>
      </c>
      <c r="T25" s="32">
        <v>34.564</v>
      </c>
      <c r="U25" s="32">
        <v>39.609000000000002</v>
      </c>
      <c r="V25" s="32">
        <v>23.137</v>
      </c>
      <c r="W25" s="32">
        <v>31.114999999999998</v>
      </c>
      <c r="X25" s="32">
        <v>45.155999999999999</v>
      </c>
      <c r="Y25" s="32">
        <v>27.190999999999999</v>
      </c>
      <c r="Z25" s="32">
        <v>51.994</v>
      </c>
      <c r="AA25" s="32">
        <v>27.972999999999999</v>
      </c>
      <c r="AB25" s="32">
        <v>30.512</v>
      </c>
      <c r="AC25" s="32">
        <v>62.481000000000002</v>
      </c>
      <c r="AD25" s="32">
        <v>23.809000000000001</v>
      </c>
      <c r="AE25" s="32">
        <v>33.039000000000001</v>
      </c>
      <c r="AF25" s="32">
        <v>34.732999999999997</v>
      </c>
      <c r="AG25" s="32">
        <v>31.93</v>
      </c>
      <c r="AH25" s="32">
        <v>29.201000000000001</v>
      </c>
      <c r="AI25" s="32">
        <v>29.974</v>
      </c>
      <c r="AJ25" s="32">
        <v>20.469000000000001</v>
      </c>
      <c r="AK25" s="32">
        <v>18.949000000000002</v>
      </c>
      <c r="AL25" s="32">
        <v>21.349</v>
      </c>
      <c r="AM25" s="32">
        <v>22.935721756837555</v>
      </c>
      <c r="AN25" s="32">
        <v>24.190049139284085</v>
      </c>
      <c r="AO25" s="32">
        <v>25.041181208871674</v>
      </c>
      <c r="AP25" s="32">
        <v>25.613794417399621</v>
      </c>
      <c r="AQ25" s="32">
        <v>26.270301568691028</v>
      </c>
      <c r="AR25" s="32">
        <v>27.040736459794385</v>
      </c>
      <c r="AS25" s="32">
        <v>27.790029723260556</v>
      </c>
      <c r="AT25" s="32">
        <v>28.406990362438972</v>
      </c>
      <c r="AU25" s="32">
        <v>28.813685310490872</v>
      </c>
      <c r="AV25" s="32">
        <v>29.038751489434137</v>
      </c>
    </row>
    <row r="26" spans="1:48" x14ac:dyDescent="0.25">
      <c r="A26" s="1"/>
      <c r="B26" s="60" t="s">
        <v>135</v>
      </c>
      <c r="C26" s="57"/>
      <c r="D26" s="32">
        <v>235.404</v>
      </c>
      <c r="E26" s="32">
        <v>234.95500000000001</v>
      </c>
      <c r="F26" s="32">
        <v>222.90799999999999</v>
      </c>
      <c r="G26" s="32">
        <v>238.97300000000001</v>
      </c>
      <c r="H26" s="32">
        <v>216.03800000000001</v>
      </c>
      <c r="I26" s="32">
        <v>188.584</v>
      </c>
      <c r="J26" s="32">
        <v>218.01599999999999</v>
      </c>
      <c r="K26" s="32">
        <v>224.68100000000001</v>
      </c>
      <c r="L26" s="32">
        <v>230.21799999999999</v>
      </c>
      <c r="M26" s="32">
        <v>244.19300000000001</v>
      </c>
      <c r="N26" s="32">
        <v>233.892</v>
      </c>
      <c r="O26" s="32">
        <v>248.83500000000001</v>
      </c>
      <c r="P26" s="32">
        <v>241.15799999999999</v>
      </c>
      <c r="Q26" s="32">
        <v>249.251</v>
      </c>
      <c r="R26" s="32">
        <v>255.98099999999999</v>
      </c>
      <c r="S26" s="32">
        <v>218.55500000000001</v>
      </c>
      <c r="T26" s="32">
        <v>235.30699999999999</v>
      </c>
      <c r="U26" s="32">
        <v>285.19400000000002</v>
      </c>
      <c r="V26" s="32">
        <v>268.23200000000003</v>
      </c>
      <c r="W26" s="32">
        <v>240.559</v>
      </c>
      <c r="X26" s="32">
        <v>250.58799999999999</v>
      </c>
      <c r="Y26" s="32">
        <v>220.15199999999999</v>
      </c>
      <c r="Z26" s="32">
        <v>278.74700000000001</v>
      </c>
      <c r="AA26" s="32">
        <v>305.01299999999998</v>
      </c>
      <c r="AB26" s="32">
        <v>259.733</v>
      </c>
      <c r="AC26" s="32">
        <v>299.76499999999999</v>
      </c>
      <c r="AD26" s="32">
        <v>332.32100000000003</v>
      </c>
      <c r="AE26" s="32">
        <v>275.15800000000002</v>
      </c>
      <c r="AF26" s="32">
        <v>284.19499999999999</v>
      </c>
      <c r="AG26" s="32">
        <v>347.52699999999999</v>
      </c>
      <c r="AH26" s="32">
        <v>284.54199999999997</v>
      </c>
      <c r="AI26" s="32">
        <v>268.38600000000002</v>
      </c>
      <c r="AJ26" s="32">
        <v>327.50200000000001</v>
      </c>
      <c r="AK26" s="32">
        <v>358.92599999999999</v>
      </c>
      <c r="AL26" s="32">
        <v>416.83100000000002</v>
      </c>
      <c r="AM26" s="32">
        <v>411.59054633385784</v>
      </c>
      <c r="AN26" s="32">
        <v>424.06377623403893</v>
      </c>
      <c r="AO26" s="32">
        <v>434.01464768033992</v>
      </c>
      <c r="AP26" s="32">
        <v>442.45967717163683</v>
      </c>
      <c r="AQ26" s="32">
        <v>449.90628871512178</v>
      </c>
      <c r="AR26" s="32">
        <v>456.66504225844409</v>
      </c>
      <c r="AS26" s="32">
        <v>463.73783400863846</v>
      </c>
      <c r="AT26" s="32">
        <v>470.96436573525597</v>
      </c>
      <c r="AU26" s="32">
        <v>477.87161191961962</v>
      </c>
      <c r="AV26" s="32">
        <v>484.59395893288979</v>
      </c>
    </row>
    <row r="27" spans="1:48" x14ac:dyDescent="0.25">
      <c r="A27" s="1"/>
      <c r="B27" s="59" t="s">
        <v>136</v>
      </c>
      <c r="C27" s="57"/>
      <c r="D27" s="32">
        <v>11.080000000000013</v>
      </c>
      <c r="E27" s="32">
        <v>12.469999999999999</v>
      </c>
      <c r="F27" s="32">
        <v>8.9260000000000161</v>
      </c>
      <c r="G27" s="32">
        <v>9.3259999999999934</v>
      </c>
      <c r="H27" s="32">
        <v>9.1599999999999966</v>
      </c>
      <c r="I27" s="32">
        <v>8.6459999999999866</v>
      </c>
      <c r="J27" s="32">
        <v>6.3859999999999957</v>
      </c>
      <c r="K27" s="32">
        <v>8.078000000000003</v>
      </c>
      <c r="L27" s="32">
        <v>9.6779999999999973</v>
      </c>
      <c r="M27" s="32">
        <v>4.6789999999999736</v>
      </c>
      <c r="N27" s="32">
        <v>5.9070000000000107</v>
      </c>
      <c r="O27" s="32">
        <v>8.4010000000000105</v>
      </c>
      <c r="P27" s="32">
        <v>5.7139999999999986</v>
      </c>
      <c r="Q27" s="32">
        <v>11.464999999999975</v>
      </c>
      <c r="R27" s="32">
        <v>9.5540000000000305</v>
      </c>
      <c r="S27" s="32">
        <v>7.3809999999999718</v>
      </c>
      <c r="T27" s="32">
        <v>11.501000000000033</v>
      </c>
      <c r="U27" s="32">
        <v>4.98599999999999</v>
      </c>
      <c r="V27" s="32">
        <v>18.630999999999972</v>
      </c>
      <c r="W27" s="32">
        <v>8.3260000000000218</v>
      </c>
      <c r="X27" s="32">
        <v>14.255999999999972</v>
      </c>
      <c r="Y27" s="32">
        <v>12.657000000000011</v>
      </c>
      <c r="Z27" s="32">
        <v>9.2590000000000146</v>
      </c>
      <c r="AA27" s="32">
        <v>7.01400000000001</v>
      </c>
      <c r="AB27" s="32">
        <v>9.7559999999999718</v>
      </c>
      <c r="AC27" s="32">
        <v>17.754000000000019</v>
      </c>
      <c r="AD27" s="32">
        <v>3.8700000000000045</v>
      </c>
      <c r="AE27" s="32">
        <v>1.8029999999999973</v>
      </c>
      <c r="AF27" s="32">
        <v>1.0720000000000027</v>
      </c>
      <c r="AG27" s="32">
        <v>0.54300000000000637</v>
      </c>
      <c r="AH27" s="32">
        <v>6.257000000000005</v>
      </c>
      <c r="AI27" s="32">
        <v>1.6399999999999864</v>
      </c>
      <c r="AJ27" s="32">
        <v>2.0289999999999964</v>
      </c>
      <c r="AK27" s="32">
        <v>2.1240000000000236</v>
      </c>
      <c r="AL27" s="32">
        <v>1.8199999999999932</v>
      </c>
      <c r="AM27" s="32">
        <v>1.8701786663404123</v>
      </c>
      <c r="AN27" s="32">
        <v>1.9465499126402026</v>
      </c>
      <c r="AO27" s="32">
        <v>2.0287831466050461</v>
      </c>
      <c r="AP27" s="32">
        <v>2.1164365439177129</v>
      </c>
      <c r="AQ27" s="32">
        <v>2.1963508906808427</v>
      </c>
      <c r="AR27" s="32">
        <v>2.2692959261005621</v>
      </c>
      <c r="AS27" s="32">
        <v>2.3448208322625925</v>
      </c>
      <c r="AT27" s="32">
        <v>2.4253524293415238</v>
      </c>
      <c r="AU27" s="32">
        <v>2.5099304392088668</v>
      </c>
      <c r="AV27" s="32">
        <v>2.5986886916757399</v>
      </c>
    </row>
    <row r="28" spans="1:48" x14ac:dyDescent="0.25">
      <c r="A28" s="1"/>
      <c r="B28" s="59"/>
      <c r="C28" s="57"/>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25">
      <c r="A29" s="1"/>
      <c r="B29" s="54" t="s">
        <v>137</v>
      </c>
      <c r="C29" s="55"/>
      <c r="D29" s="32">
        <v>294.85300000000001</v>
      </c>
      <c r="E29" s="32">
        <v>275.04199999999997</v>
      </c>
      <c r="F29" s="32">
        <v>245.38200000000001</v>
      </c>
      <c r="G29" s="32">
        <v>256.30399999999997</v>
      </c>
      <c r="H29" s="32">
        <v>275.214</v>
      </c>
      <c r="I29" s="32">
        <v>293.74599999999998</v>
      </c>
      <c r="J29" s="32">
        <v>317.39</v>
      </c>
      <c r="K29" s="32">
        <v>327.15100000000001</v>
      </c>
      <c r="L29" s="32">
        <v>331.62099999999998</v>
      </c>
      <c r="M29" s="32">
        <v>338.43799999999999</v>
      </c>
      <c r="N29" s="32">
        <v>355.51299999999998</v>
      </c>
      <c r="O29" s="32">
        <v>326.21800000000002</v>
      </c>
      <c r="P29" s="32">
        <v>314.64400000000001</v>
      </c>
      <c r="Q29" s="32">
        <v>272.79000000000002</v>
      </c>
      <c r="R29" s="32">
        <v>266.66199999999998</v>
      </c>
      <c r="S29" s="32">
        <v>311.41899999999998</v>
      </c>
      <c r="T29" s="32">
        <v>355.03199999999998</v>
      </c>
      <c r="U29" s="32">
        <v>372.483</v>
      </c>
      <c r="V29" s="32">
        <v>422.86200000000002</v>
      </c>
      <c r="W29" s="32">
        <v>438.42700000000002</v>
      </c>
      <c r="X29" s="32">
        <v>422.07600000000002</v>
      </c>
      <c r="Y29" s="32">
        <v>403.14100000000002</v>
      </c>
      <c r="Z29" s="32">
        <v>351.49099999999999</v>
      </c>
      <c r="AA29" s="32">
        <v>308.18200000000002</v>
      </c>
      <c r="AB29" s="32">
        <v>325.928</v>
      </c>
      <c r="AC29" s="32">
        <v>340.464</v>
      </c>
      <c r="AD29" s="32">
        <v>359.03899999999999</v>
      </c>
      <c r="AE29" s="32">
        <v>381.86799999999999</v>
      </c>
      <c r="AF29" s="32">
        <v>423.96899999999999</v>
      </c>
      <c r="AG29" s="32">
        <v>423.31400000000002</v>
      </c>
      <c r="AH29" s="32">
        <v>394.392</v>
      </c>
      <c r="AI29" s="32">
        <v>394.14800000000002</v>
      </c>
      <c r="AJ29" s="32">
        <v>483.202</v>
      </c>
      <c r="AK29" s="32">
        <v>575.721</v>
      </c>
      <c r="AL29" s="32">
        <v>634.31100000000004</v>
      </c>
      <c r="AM29" s="32">
        <v>623.04407876440064</v>
      </c>
      <c r="AN29" s="32">
        <v>598.91838738882484</v>
      </c>
      <c r="AO29" s="32">
        <v>575.42138317960189</v>
      </c>
      <c r="AP29" s="32">
        <v>572.73012383072478</v>
      </c>
      <c r="AQ29" s="32">
        <v>577.93727459429601</v>
      </c>
      <c r="AR29" s="32">
        <v>579.31680465763702</v>
      </c>
      <c r="AS29" s="32">
        <v>580.24300701933339</v>
      </c>
      <c r="AT29" s="32">
        <v>581.11402184183089</v>
      </c>
      <c r="AU29" s="32">
        <v>581.75424144333567</v>
      </c>
      <c r="AV29" s="32">
        <v>582.33686964642868</v>
      </c>
    </row>
    <row r="30" spans="1:48" x14ac:dyDescent="0.25">
      <c r="A30" s="1"/>
      <c r="B30" s="59" t="s">
        <v>138</v>
      </c>
      <c r="C30" s="57"/>
      <c r="D30" s="32">
        <v>144.63</v>
      </c>
      <c r="E30" s="32">
        <v>131.577</v>
      </c>
      <c r="F30" s="32">
        <v>97.244</v>
      </c>
      <c r="G30" s="32">
        <v>120.697</v>
      </c>
      <c r="H30" s="32">
        <v>132.65899999999999</v>
      </c>
      <c r="I30" s="32">
        <v>141.02199999999999</v>
      </c>
      <c r="J30" s="32">
        <v>157.37</v>
      </c>
      <c r="K30" s="32">
        <v>157.40199999999999</v>
      </c>
      <c r="L30" s="32">
        <v>153.351</v>
      </c>
      <c r="M30" s="32">
        <v>152.70099999999999</v>
      </c>
      <c r="N30" s="32">
        <v>153.77000000000001</v>
      </c>
      <c r="O30" s="32">
        <v>137.34299999999999</v>
      </c>
      <c r="P30" s="32">
        <v>125.021</v>
      </c>
      <c r="Q30" s="32">
        <v>103.429</v>
      </c>
      <c r="R30" s="32">
        <v>101.048</v>
      </c>
      <c r="S30" s="32">
        <v>124.09399999999999</v>
      </c>
      <c r="T30" s="32">
        <v>139.505</v>
      </c>
      <c r="U30" s="32">
        <v>149.56</v>
      </c>
      <c r="V30" s="32">
        <v>166.27</v>
      </c>
      <c r="W30" s="32">
        <v>164.786</v>
      </c>
      <c r="X30" s="32">
        <v>151.08699999999999</v>
      </c>
      <c r="Y30" s="32">
        <v>128.649</v>
      </c>
      <c r="Z30" s="32">
        <v>161.678</v>
      </c>
      <c r="AA30" s="32">
        <v>134.79400000000001</v>
      </c>
      <c r="AB30" s="32">
        <v>142.67400000000001</v>
      </c>
      <c r="AC30" s="32">
        <v>153.06200000000001</v>
      </c>
      <c r="AD30" s="32">
        <v>155.643</v>
      </c>
      <c r="AE30" s="32">
        <v>158.57300000000001</v>
      </c>
      <c r="AF30" s="32">
        <v>177.584</v>
      </c>
      <c r="AG30" s="32">
        <v>173.226</v>
      </c>
      <c r="AH30" s="32">
        <v>154.029</v>
      </c>
      <c r="AI30" s="32">
        <v>141.809</v>
      </c>
      <c r="AJ30" s="32">
        <v>206.334</v>
      </c>
      <c r="AK30" s="32">
        <v>270.39400000000001</v>
      </c>
      <c r="AL30" s="32">
        <v>292.767</v>
      </c>
      <c r="AM30" s="32">
        <v>275.85118101440054</v>
      </c>
      <c r="AN30" s="32">
        <v>265.59195559159332</v>
      </c>
      <c r="AO30" s="32">
        <v>259.37351893378548</v>
      </c>
      <c r="AP30" s="32">
        <v>261.28594417281062</v>
      </c>
      <c r="AQ30" s="32">
        <v>264.22181632165513</v>
      </c>
      <c r="AR30" s="32">
        <v>264.65250447328935</v>
      </c>
      <c r="AS30" s="32">
        <v>265.05562404205119</v>
      </c>
      <c r="AT30" s="32">
        <v>265.57537619414916</v>
      </c>
      <c r="AU30" s="32">
        <v>266.07397921356437</v>
      </c>
      <c r="AV30" s="32">
        <v>266.52846881330214</v>
      </c>
    </row>
    <row r="31" spans="1:48" x14ac:dyDescent="0.25">
      <c r="A31" s="1"/>
      <c r="B31" s="59" t="s">
        <v>139</v>
      </c>
      <c r="C31" s="57"/>
      <c r="D31" s="32">
        <v>150.22300000000001</v>
      </c>
      <c r="E31" s="32">
        <v>143.465</v>
      </c>
      <c r="F31" s="32">
        <v>148.13800000000001</v>
      </c>
      <c r="G31" s="32">
        <v>135.607</v>
      </c>
      <c r="H31" s="32">
        <v>142.55500000000001</v>
      </c>
      <c r="I31" s="32">
        <v>152.72399999999999</v>
      </c>
      <c r="J31" s="32">
        <v>160.02000000000001</v>
      </c>
      <c r="K31" s="32">
        <v>169.749</v>
      </c>
      <c r="L31" s="32">
        <v>178.27</v>
      </c>
      <c r="M31" s="32">
        <v>185.73699999999999</v>
      </c>
      <c r="N31" s="32">
        <v>201.74299999999999</v>
      </c>
      <c r="O31" s="32">
        <v>188.875</v>
      </c>
      <c r="P31" s="32">
        <v>189.62299999999999</v>
      </c>
      <c r="Q31" s="32">
        <v>169.36099999999999</v>
      </c>
      <c r="R31" s="32">
        <v>165.614</v>
      </c>
      <c r="S31" s="32">
        <v>187.32499999999999</v>
      </c>
      <c r="T31" s="32">
        <v>215.52699999999999</v>
      </c>
      <c r="U31" s="32">
        <v>222.923</v>
      </c>
      <c r="V31" s="32">
        <v>256.59199999999998</v>
      </c>
      <c r="W31" s="32">
        <v>273.64100000000002</v>
      </c>
      <c r="X31" s="32">
        <v>270.98899999999998</v>
      </c>
      <c r="Y31" s="32">
        <v>274.49200000000002</v>
      </c>
      <c r="Z31" s="32">
        <v>189.81299999999999</v>
      </c>
      <c r="AA31" s="32">
        <v>173.38900000000001</v>
      </c>
      <c r="AB31" s="32">
        <v>183.25399999999999</v>
      </c>
      <c r="AC31" s="32">
        <v>187.40199999999999</v>
      </c>
      <c r="AD31" s="32">
        <v>203.39599999999999</v>
      </c>
      <c r="AE31" s="32">
        <v>223.29499999999999</v>
      </c>
      <c r="AF31" s="32">
        <v>246.38499999999999</v>
      </c>
      <c r="AG31" s="32">
        <v>250.089</v>
      </c>
      <c r="AH31" s="32">
        <v>240.363</v>
      </c>
      <c r="AI31" s="32">
        <v>252.33799999999999</v>
      </c>
      <c r="AJ31" s="32">
        <v>276.86799999999999</v>
      </c>
      <c r="AK31" s="32">
        <v>305.327</v>
      </c>
      <c r="AL31" s="32">
        <v>341.54399999999998</v>
      </c>
      <c r="AM31" s="32">
        <v>347.19289775000004</v>
      </c>
      <c r="AN31" s="32">
        <v>333.32643179723152</v>
      </c>
      <c r="AO31" s="32">
        <v>316.04786424581636</v>
      </c>
      <c r="AP31" s="32">
        <v>311.44417965791422</v>
      </c>
      <c r="AQ31" s="32">
        <v>313.71545827264094</v>
      </c>
      <c r="AR31" s="32">
        <v>314.66430018434767</v>
      </c>
      <c r="AS31" s="32">
        <v>315.18738297728214</v>
      </c>
      <c r="AT31" s="32">
        <v>315.53864564768179</v>
      </c>
      <c r="AU31" s="32">
        <v>315.6802622297713</v>
      </c>
      <c r="AV31" s="32">
        <v>315.80840083312654</v>
      </c>
    </row>
    <row r="32" spans="1:48" x14ac:dyDescent="0.25">
      <c r="A32" s="1"/>
      <c r="B32" s="59"/>
      <c r="C32" s="57"/>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25">
      <c r="A33" s="1"/>
      <c r="B33" s="54" t="s">
        <v>140</v>
      </c>
      <c r="C33" s="55"/>
      <c r="D33" s="32">
        <v>627.279</v>
      </c>
      <c r="E33" s="32">
        <v>646.22399999999993</v>
      </c>
      <c r="F33" s="32">
        <v>657.78600000000006</v>
      </c>
      <c r="G33" s="32">
        <v>669.66499999999996</v>
      </c>
      <c r="H33" s="32">
        <v>667.78899999999999</v>
      </c>
      <c r="I33" s="32">
        <v>635.06299999999999</v>
      </c>
      <c r="J33" s="32">
        <v>659.98800000000006</v>
      </c>
      <c r="K33" s="32">
        <v>751.81200000000001</v>
      </c>
      <c r="L33" s="32">
        <v>758.91499999999996</v>
      </c>
      <c r="M33" s="32">
        <v>741.84099999999989</v>
      </c>
      <c r="N33" s="32">
        <v>760.048</v>
      </c>
      <c r="O33" s="32">
        <v>795.07400000000007</v>
      </c>
      <c r="P33" s="32">
        <v>810.32100000000003</v>
      </c>
      <c r="Q33" s="32">
        <v>784.02099999999996</v>
      </c>
      <c r="R33" s="32">
        <v>800.48099999999999</v>
      </c>
      <c r="S33" s="32">
        <v>801.29</v>
      </c>
      <c r="T33" s="32">
        <v>798.875</v>
      </c>
      <c r="U33" s="32">
        <v>958.52800000000002</v>
      </c>
      <c r="V33" s="32">
        <v>904.226</v>
      </c>
      <c r="W33" s="32">
        <v>863.04299999999989</v>
      </c>
      <c r="X33" s="32">
        <v>976.61900000000003</v>
      </c>
      <c r="Y33" s="32">
        <v>984.6579999999999</v>
      </c>
      <c r="Z33" s="32">
        <v>1432.1</v>
      </c>
      <c r="AA33" s="32">
        <v>1543.441</v>
      </c>
      <c r="AB33" s="32">
        <v>1642.377</v>
      </c>
      <c r="AC33" s="32">
        <v>1474.76</v>
      </c>
      <c r="AD33" s="32">
        <v>1465.6559999999999</v>
      </c>
      <c r="AE33" s="32">
        <v>1350.1579999999999</v>
      </c>
      <c r="AF33" s="32">
        <v>1235.9180000000001</v>
      </c>
      <c r="AG33" s="32">
        <v>1286.9189999999999</v>
      </c>
      <c r="AH33" s="32">
        <v>1183.5060000000001</v>
      </c>
      <c r="AI33" s="32">
        <v>1243.162</v>
      </c>
      <c r="AJ33" s="32">
        <v>1206.4299999999998</v>
      </c>
      <c r="AK33" s="32">
        <v>1413.2719999999999</v>
      </c>
      <c r="AL33" s="32">
        <v>1412.002</v>
      </c>
      <c r="AM33" s="32">
        <v>1466.6397481616955</v>
      </c>
      <c r="AN33" s="32">
        <v>1493.922647176586</v>
      </c>
      <c r="AO33" s="32">
        <v>1500.7102804434699</v>
      </c>
      <c r="AP33" s="32">
        <v>1510.087483641345</v>
      </c>
      <c r="AQ33" s="32">
        <v>1506.7021350305467</v>
      </c>
      <c r="AR33" s="32">
        <v>1494.9012648457428</v>
      </c>
      <c r="AS33" s="32">
        <v>1476.5676428732181</v>
      </c>
      <c r="AT33" s="32">
        <v>1455.8244586424998</v>
      </c>
      <c r="AU33" s="32">
        <v>1434.3076592016109</v>
      </c>
      <c r="AV33" s="32">
        <v>1413.1811688922012</v>
      </c>
    </row>
    <row r="34" spans="1:48" x14ac:dyDescent="0.25">
      <c r="A34" s="1"/>
      <c r="B34" s="59" t="s">
        <v>141</v>
      </c>
      <c r="C34" s="57"/>
      <c r="D34" s="32">
        <v>233.53100000000001</v>
      </c>
      <c r="E34" s="32">
        <v>253.232</v>
      </c>
      <c r="F34" s="32">
        <v>272.74200000000002</v>
      </c>
      <c r="G34" s="32">
        <v>258.12</v>
      </c>
      <c r="H34" s="32">
        <v>249.79900000000001</v>
      </c>
      <c r="I34" s="32">
        <v>205.09</v>
      </c>
      <c r="J34" s="32">
        <v>230.08</v>
      </c>
      <c r="K34" s="32">
        <v>312.04599999999999</v>
      </c>
      <c r="L34" s="32">
        <v>309.16399999999999</v>
      </c>
      <c r="M34" s="32">
        <v>295.52499999999998</v>
      </c>
      <c r="N34" s="32">
        <v>310.27100000000002</v>
      </c>
      <c r="O34" s="32">
        <v>336.55</v>
      </c>
      <c r="P34" s="32">
        <v>331.875</v>
      </c>
      <c r="Q34" s="32">
        <v>292.22300000000001</v>
      </c>
      <c r="R34" s="32">
        <v>269.26</v>
      </c>
      <c r="S34" s="32">
        <v>218.10900000000001</v>
      </c>
      <c r="T34" s="32">
        <v>189.16900000000001</v>
      </c>
      <c r="U34" s="32">
        <v>311.43</v>
      </c>
      <c r="V34" s="32">
        <v>401.798</v>
      </c>
      <c r="W34" s="32">
        <v>364.33</v>
      </c>
      <c r="X34" s="32">
        <v>457.26900000000001</v>
      </c>
      <c r="Y34" s="32">
        <v>443.90600000000001</v>
      </c>
      <c r="Z34" s="32">
        <v>625.93600000000004</v>
      </c>
      <c r="AA34" s="32">
        <v>683.53800000000001</v>
      </c>
      <c r="AB34" s="32">
        <v>537.78800000000001</v>
      </c>
      <c r="AC34" s="32">
        <v>501.88299999999998</v>
      </c>
      <c r="AD34" s="32">
        <v>430.27800000000002</v>
      </c>
      <c r="AE34" s="32">
        <v>503.31299999999999</v>
      </c>
      <c r="AF34" s="32">
        <v>509.40499999999997</v>
      </c>
      <c r="AG34" s="32">
        <v>554.50699999999995</v>
      </c>
      <c r="AH34" s="32">
        <v>468.74400000000003</v>
      </c>
      <c r="AI34" s="32">
        <v>572.06100000000004</v>
      </c>
      <c r="AJ34" s="32">
        <v>306.30399999999997</v>
      </c>
      <c r="AK34" s="32">
        <v>555.63699999999994</v>
      </c>
      <c r="AL34" s="32">
        <v>675.35500000000002</v>
      </c>
      <c r="AM34" s="32">
        <v>736.58840686274505</v>
      </c>
      <c r="AN34" s="32">
        <v>767.5141227103054</v>
      </c>
      <c r="AO34" s="32">
        <v>794.17811482097227</v>
      </c>
      <c r="AP34" s="32">
        <v>812.87553716639991</v>
      </c>
      <c r="AQ34" s="32">
        <v>826.08508442668403</v>
      </c>
      <c r="AR34" s="32">
        <v>835.47596330542342</v>
      </c>
      <c r="AS34" s="32">
        <v>842.19483072750461</v>
      </c>
      <c r="AT34" s="32">
        <v>847.03678206313157</v>
      </c>
      <c r="AU34" s="32">
        <v>850.55572514676635</v>
      </c>
      <c r="AV34" s="32">
        <v>853.13860289551678</v>
      </c>
    </row>
    <row r="35" spans="1:48" x14ac:dyDescent="0.25">
      <c r="A35" s="1"/>
      <c r="B35" s="58" t="s">
        <v>142</v>
      </c>
      <c r="C35" s="57"/>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88.423000000000002</v>
      </c>
      <c r="W35" s="32">
        <v>80.177999999999997</v>
      </c>
      <c r="X35" s="32">
        <v>100.631</v>
      </c>
      <c r="Y35" s="32">
        <v>97.69</v>
      </c>
      <c r="Z35" s="32">
        <v>137.749</v>
      </c>
      <c r="AA35" s="32">
        <v>150.42599999999999</v>
      </c>
      <c r="AB35" s="32">
        <v>50.088999999999999</v>
      </c>
      <c r="AC35" s="32">
        <v>46.744999999999997</v>
      </c>
      <c r="AD35" s="32">
        <v>40.076000000000001</v>
      </c>
      <c r="AE35" s="32">
        <v>46.878</v>
      </c>
      <c r="AF35" s="32">
        <v>47.445999999999998</v>
      </c>
      <c r="AG35" s="32">
        <v>51.646999999999998</v>
      </c>
      <c r="AH35" s="32">
        <v>43.658999999999999</v>
      </c>
      <c r="AI35" s="32">
        <v>53.281999999999996</v>
      </c>
      <c r="AJ35" s="32">
        <v>28.529</v>
      </c>
      <c r="AK35" s="32">
        <v>51.752000000000002</v>
      </c>
      <c r="AL35" s="32">
        <v>62.902000000000001</v>
      </c>
      <c r="AM35" s="32">
        <v>65.483496078431372</v>
      </c>
      <c r="AN35" s="32">
        <v>65.813040500633363</v>
      </c>
      <c r="AO35" s="32">
        <v>66.1218351696089</v>
      </c>
      <c r="AP35" s="32">
        <v>66.222921475110326</v>
      </c>
      <c r="AQ35" s="32">
        <v>66.260903399007802</v>
      </c>
      <c r="AR35" s="32">
        <v>66.279157514028554</v>
      </c>
      <c r="AS35" s="32">
        <v>66.290781796995788</v>
      </c>
      <c r="AT35" s="32">
        <v>66.299792471717254</v>
      </c>
      <c r="AU35" s="32">
        <v>66.307467944448277</v>
      </c>
      <c r="AV35" s="32">
        <v>66.314252709255655</v>
      </c>
    </row>
    <row r="36" spans="1:48" x14ac:dyDescent="0.25">
      <c r="A36" s="1"/>
      <c r="B36" s="58" t="s">
        <v>143</v>
      </c>
      <c r="C36" s="57"/>
      <c r="D36" s="32">
        <v>221.119</v>
      </c>
      <c r="E36" s="32">
        <v>235.351</v>
      </c>
      <c r="F36" s="32">
        <v>247.54300000000001</v>
      </c>
      <c r="G36" s="32">
        <v>229.71100000000001</v>
      </c>
      <c r="H36" s="32">
        <v>217.76900000000001</v>
      </c>
      <c r="I36" s="32">
        <v>174.87200000000001</v>
      </c>
      <c r="J36" s="32">
        <v>191.58799999999999</v>
      </c>
      <c r="K36" s="32">
        <v>254.179</v>
      </c>
      <c r="L36" s="32">
        <v>249.78899999999999</v>
      </c>
      <c r="M36" s="32">
        <v>221.06</v>
      </c>
      <c r="N36" s="32">
        <v>242.797</v>
      </c>
      <c r="O36" s="32">
        <v>277.30799999999999</v>
      </c>
      <c r="P36" s="32">
        <v>257.85199999999998</v>
      </c>
      <c r="Q36" s="32">
        <v>217.14699999999999</v>
      </c>
      <c r="R36" s="32">
        <v>214.09700000000001</v>
      </c>
      <c r="S36" s="32">
        <v>168.33199999999999</v>
      </c>
      <c r="T36" s="32">
        <v>143.154</v>
      </c>
      <c r="U36" s="32">
        <v>235.04</v>
      </c>
      <c r="V36" s="32">
        <v>313.37400000000002</v>
      </c>
      <c r="W36" s="32">
        <v>284.15199999999999</v>
      </c>
      <c r="X36" s="32">
        <v>356.63799999999998</v>
      </c>
      <c r="Y36" s="32">
        <v>346.21600000000001</v>
      </c>
      <c r="Z36" s="32">
        <v>488.18700000000001</v>
      </c>
      <c r="AA36" s="32">
        <v>533.11199999999997</v>
      </c>
      <c r="AB36" s="32">
        <v>487.69900000000001</v>
      </c>
      <c r="AC36" s="32">
        <v>455.137</v>
      </c>
      <c r="AD36" s="32">
        <v>390.202</v>
      </c>
      <c r="AE36" s="32">
        <v>456.43400000000003</v>
      </c>
      <c r="AF36" s="32">
        <v>461.959</v>
      </c>
      <c r="AG36" s="32">
        <v>502.86099999999999</v>
      </c>
      <c r="AH36" s="32">
        <v>425.08600000000001</v>
      </c>
      <c r="AI36" s="32">
        <v>518.779</v>
      </c>
      <c r="AJ36" s="32">
        <v>277.77499999999998</v>
      </c>
      <c r="AK36" s="32">
        <v>503.88499999999999</v>
      </c>
      <c r="AL36" s="32">
        <v>612.45299999999997</v>
      </c>
      <c r="AM36" s="32">
        <v>671.10491078431369</v>
      </c>
      <c r="AN36" s="32">
        <v>701.70108220967199</v>
      </c>
      <c r="AO36" s="32">
        <v>728.05627965136341</v>
      </c>
      <c r="AP36" s="32">
        <v>746.65261569128961</v>
      </c>
      <c r="AQ36" s="32">
        <v>759.82418102767622</v>
      </c>
      <c r="AR36" s="32">
        <v>769.19680579139492</v>
      </c>
      <c r="AS36" s="32">
        <v>775.90404893050879</v>
      </c>
      <c r="AT36" s="32">
        <v>780.73698959141427</v>
      </c>
      <c r="AU36" s="32">
        <v>784.24825720231809</v>
      </c>
      <c r="AV36" s="32">
        <v>786.82435018626109</v>
      </c>
    </row>
    <row r="37" spans="1:48" x14ac:dyDescent="0.25">
      <c r="A37" s="1"/>
      <c r="B37" s="59" t="s">
        <v>144</v>
      </c>
      <c r="C37" s="57"/>
      <c r="D37" s="32">
        <v>64.893000000000001</v>
      </c>
      <c r="E37" s="32">
        <v>61.503</v>
      </c>
      <c r="F37" s="32">
        <v>56.259</v>
      </c>
      <c r="G37" s="32">
        <v>60.731999999999999</v>
      </c>
      <c r="H37" s="32">
        <v>64.790999999999997</v>
      </c>
      <c r="I37" s="32">
        <v>67.531999999999996</v>
      </c>
      <c r="J37" s="32">
        <v>66.186000000000007</v>
      </c>
      <c r="K37" s="32">
        <v>66.296000000000006</v>
      </c>
      <c r="L37" s="32">
        <v>66.962999999999994</v>
      </c>
      <c r="M37" s="32">
        <v>64.495999999999995</v>
      </c>
      <c r="N37" s="32">
        <v>63.844999999999999</v>
      </c>
      <c r="O37" s="32">
        <v>62.901000000000003</v>
      </c>
      <c r="P37" s="32">
        <v>76.238</v>
      </c>
      <c r="Q37" s="32">
        <v>79.218000000000004</v>
      </c>
      <c r="R37" s="32">
        <v>86.998999999999995</v>
      </c>
      <c r="S37" s="32">
        <v>107.81699999999999</v>
      </c>
      <c r="T37" s="32">
        <v>115.18600000000001</v>
      </c>
      <c r="U37" s="32">
        <v>136.786</v>
      </c>
      <c r="V37" s="32">
        <v>126.482</v>
      </c>
      <c r="W37" s="32">
        <v>135.946</v>
      </c>
      <c r="X37" s="32">
        <v>146.54599999999999</v>
      </c>
      <c r="Y37" s="32">
        <v>145.38800000000001</v>
      </c>
      <c r="Z37" s="32">
        <v>158.261</v>
      </c>
      <c r="AA37" s="32">
        <v>146.13800000000001</v>
      </c>
      <c r="AB37" s="32">
        <v>177.316</v>
      </c>
      <c r="AC37" s="32">
        <v>166.107</v>
      </c>
      <c r="AD37" s="32">
        <v>186.095</v>
      </c>
      <c r="AE37" s="32">
        <v>175.67400000000001</v>
      </c>
      <c r="AF37" s="32">
        <v>160.08699999999999</v>
      </c>
      <c r="AG37" s="32">
        <v>181.75899999999999</v>
      </c>
      <c r="AH37" s="32">
        <v>165.26400000000001</v>
      </c>
      <c r="AI37" s="32">
        <v>196.79400000000001</v>
      </c>
      <c r="AJ37" s="32">
        <v>227.66</v>
      </c>
      <c r="AK37" s="32">
        <v>196.89599999999999</v>
      </c>
      <c r="AL37" s="32">
        <v>217.79400000000001</v>
      </c>
      <c r="AM37" s="32">
        <v>223.66427971316602</v>
      </c>
      <c r="AN37" s="32">
        <v>223.05032049693912</v>
      </c>
      <c r="AO37" s="32">
        <v>220.88299921397564</v>
      </c>
      <c r="AP37" s="32">
        <v>219.78642790574202</v>
      </c>
      <c r="AQ37" s="32">
        <v>219.96232585537712</v>
      </c>
      <c r="AR37" s="32">
        <v>220.84103574203573</v>
      </c>
      <c r="AS37" s="32">
        <v>221.12653471774178</v>
      </c>
      <c r="AT37" s="32">
        <v>221.02069775221526</v>
      </c>
      <c r="AU37" s="32">
        <v>220.98328951918765</v>
      </c>
      <c r="AV37" s="32">
        <v>221.08392924441259</v>
      </c>
    </row>
    <row r="38" spans="1:48" x14ac:dyDescent="0.25">
      <c r="A38" s="1"/>
      <c r="B38" s="59" t="s">
        <v>145</v>
      </c>
      <c r="C38" s="57"/>
      <c r="D38" s="32">
        <v>328.85500000000002</v>
      </c>
      <c r="E38" s="32">
        <v>331.48899999999998</v>
      </c>
      <c r="F38" s="32">
        <v>328.78500000000003</v>
      </c>
      <c r="G38" s="32">
        <v>350.81299999999999</v>
      </c>
      <c r="H38" s="32">
        <v>353.19900000000001</v>
      </c>
      <c r="I38" s="32">
        <v>362.44099999999997</v>
      </c>
      <c r="J38" s="32">
        <v>363.72199999999998</v>
      </c>
      <c r="K38" s="32">
        <v>373.47</v>
      </c>
      <c r="L38" s="32">
        <v>382.78800000000001</v>
      </c>
      <c r="M38" s="32">
        <v>381.82</v>
      </c>
      <c r="N38" s="32">
        <v>385.93200000000002</v>
      </c>
      <c r="O38" s="32">
        <v>395.62299999999999</v>
      </c>
      <c r="P38" s="32">
        <v>402.20800000000003</v>
      </c>
      <c r="Q38" s="32">
        <v>412.58</v>
      </c>
      <c r="R38" s="32">
        <v>444.22199999999998</v>
      </c>
      <c r="S38" s="32">
        <v>475.36399999999998</v>
      </c>
      <c r="T38" s="32">
        <v>494.52</v>
      </c>
      <c r="U38" s="32">
        <v>510.31200000000001</v>
      </c>
      <c r="V38" s="32">
        <v>375.94600000000003</v>
      </c>
      <c r="W38" s="32">
        <v>362.767</v>
      </c>
      <c r="X38" s="32">
        <v>372.80399999999997</v>
      </c>
      <c r="Y38" s="32">
        <v>395.36399999999998</v>
      </c>
      <c r="Z38" s="32">
        <v>647.90300000000002</v>
      </c>
      <c r="AA38" s="32">
        <v>713.76499999999999</v>
      </c>
      <c r="AB38" s="32">
        <v>927.27300000000002</v>
      </c>
      <c r="AC38" s="32">
        <v>806.77</v>
      </c>
      <c r="AD38" s="32">
        <v>849.28300000000002</v>
      </c>
      <c r="AE38" s="32">
        <v>671.17100000000005</v>
      </c>
      <c r="AF38" s="32">
        <v>566.42600000000004</v>
      </c>
      <c r="AG38" s="32">
        <v>550.65300000000002</v>
      </c>
      <c r="AH38" s="32">
        <v>549.49800000000005</v>
      </c>
      <c r="AI38" s="32">
        <v>474.30700000000002</v>
      </c>
      <c r="AJ38" s="32">
        <v>672.46600000000001</v>
      </c>
      <c r="AK38" s="32">
        <v>660.73900000000003</v>
      </c>
      <c r="AL38" s="32">
        <v>518.85299999999995</v>
      </c>
      <c r="AM38" s="32">
        <v>506.38706158578452</v>
      </c>
      <c r="AN38" s="32">
        <v>503.35820396934162</v>
      </c>
      <c r="AO38" s="32">
        <v>485.64916640852198</v>
      </c>
      <c r="AP38" s="32">
        <v>477.42551856920329</v>
      </c>
      <c r="AQ38" s="32">
        <v>460.65472474848548</v>
      </c>
      <c r="AR38" s="32">
        <v>438.58426579828381</v>
      </c>
      <c r="AS38" s="32">
        <v>413.24627742797168</v>
      </c>
      <c r="AT38" s="32">
        <v>387.76697882715303</v>
      </c>
      <c r="AU38" s="32">
        <v>362.76864453565702</v>
      </c>
      <c r="AV38" s="32">
        <v>338.9586367522719</v>
      </c>
    </row>
    <row r="39" spans="1:48" x14ac:dyDescent="0.25">
      <c r="A39" s="1"/>
      <c r="B39" s="59"/>
      <c r="C39" s="57"/>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25">
      <c r="A40" s="1"/>
      <c r="B40" s="54" t="s">
        <v>4</v>
      </c>
      <c r="C40" s="55"/>
      <c r="D40" s="32">
        <v>3999.5059999999999</v>
      </c>
      <c r="E40" s="32">
        <v>4171.9030000000002</v>
      </c>
      <c r="F40" s="32">
        <v>3925.9989999999998</v>
      </c>
      <c r="G40" s="32">
        <v>4274.03</v>
      </c>
      <c r="H40" s="32">
        <v>4479.625</v>
      </c>
      <c r="I40" s="32">
        <v>4307.6220000000003</v>
      </c>
      <c r="J40" s="32">
        <v>4709.585</v>
      </c>
      <c r="K40" s="32">
        <v>4723.9549999999999</v>
      </c>
      <c r="L40" s="32">
        <v>4687.7</v>
      </c>
      <c r="M40" s="32">
        <v>4682.2749999999996</v>
      </c>
      <c r="N40" s="32">
        <v>4544.8590000000004</v>
      </c>
      <c r="O40" s="32">
        <v>4825.6719999999996</v>
      </c>
      <c r="P40" s="32">
        <v>4595.183</v>
      </c>
      <c r="Q40" s="32">
        <v>4644.3329999999996</v>
      </c>
      <c r="R40" s="32">
        <v>4957.3919999999998</v>
      </c>
      <c r="S40" s="32">
        <v>5352.3490000000002</v>
      </c>
      <c r="T40" s="32">
        <v>5730.0630000000001</v>
      </c>
      <c r="U40" s="32">
        <v>6327.7749999999996</v>
      </c>
      <c r="V40" s="32">
        <v>7284.6220000000003</v>
      </c>
      <c r="W40" s="32">
        <v>7249.442</v>
      </c>
      <c r="X40" s="32">
        <v>7927.6890000000003</v>
      </c>
      <c r="Y40" s="32">
        <v>8405.1929999999993</v>
      </c>
      <c r="Z40" s="32">
        <v>8875.9330000000009</v>
      </c>
      <c r="AA40" s="32">
        <v>9089.5460000000003</v>
      </c>
      <c r="AB40" s="32">
        <v>9025.7440000000006</v>
      </c>
      <c r="AC40" s="32">
        <v>8808.7870000000003</v>
      </c>
      <c r="AD40" s="32">
        <v>8708.2289999999994</v>
      </c>
      <c r="AE40" s="32">
        <v>8752.8109999999997</v>
      </c>
      <c r="AF40" s="32">
        <v>8842.6299999999992</v>
      </c>
      <c r="AG40" s="32">
        <v>9254.3250000000007</v>
      </c>
      <c r="AH40" s="32">
        <v>8831.0169999999998</v>
      </c>
      <c r="AI40" s="32">
        <v>8908.5779999999995</v>
      </c>
      <c r="AJ40" s="32">
        <v>10844.254000000001</v>
      </c>
      <c r="AK40" s="32">
        <v>11417.874</v>
      </c>
      <c r="AL40" s="32">
        <v>10628.857</v>
      </c>
      <c r="AM40" s="32">
        <v>10734.622904666725</v>
      </c>
      <c r="AN40" s="32">
        <v>10717.308588348144</v>
      </c>
      <c r="AO40" s="32">
        <v>10746.444307650225</v>
      </c>
      <c r="AP40" s="32">
        <v>10739.985012659365</v>
      </c>
      <c r="AQ40" s="32">
        <v>10694.043742202544</v>
      </c>
      <c r="AR40" s="32">
        <v>10658.94084860343</v>
      </c>
      <c r="AS40" s="32">
        <v>10649.197353698166</v>
      </c>
      <c r="AT40" s="32">
        <v>10677.277683845885</v>
      </c>
      <c r="AU40" s="32">
        <v>10716.508196341687</v>
      </c>
      <c r="AV40" s="32">
        <v>10796.246796076572</v>
      </c>
    </row>
    <row r="41" spans="1:48" x14ac:dyDescent="0.25">
      <c r="A41" s="1"/>
      <c r="B41" s="54"/>
      <c r="C41" s="55"/>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25">
      <c r="A42" s="1"/>
      <c r="B42" s="54" t="s">
        <v>146</v>
      </c>
      <c r="C42" s="55"/>
      <c r="D42" s="32">
        <v>329.85900000000021</v>
      </c>
      <c r="E42" s="32">
        <v>333.23699999999974</v>
      </c>
      <c r="F42" s="32">
        <v>327.89099999999968</v>
      </c>
      <c r="G42" s="32">
        <v>352.49299999999994</v>
      </c>
      <c r="H42" s="32">
        <v>366.70699999999977</v>
      </c>
      <c r="I42" s="32">
        <v>375.42399999999992</v>
      </c>
      <c r="J42" s="32">
        <v>379.66399999999965</v>
      </c>
      <c r="K42" s="32">
        <v>395.23300000000006</v>
      </c>
      <c r="L42" s="32">
        <v>402.41799999999984</v>
      </c>
      <c r="M42" s="32">
        <v>392.14199999999965</v>
      </c>
      <c r="N42" s="32">
        <v>396.59000000000026</v>
      </c>
      <c r="O42" s="32">
        <v>406.93700000000035</v>
      </c>
      <c r="P42" s="32">
        <v>430.39400000000006</v>
      </c>
      <c r="Q42" s="32">
        <v>453.22599999999966</v>
      </c>
      <c r="R42" s="32">
        <v>479.8569999999998</v>
      </c>
      <c r="S42" s="32">
        <v>514.28400000000011</v>
      </c>
      <c r="T42" s="32">
        <v>536.55899999999951</v>
      </c>
      <c r="U42" s="32">
        <v>565.43200000000013</v>
      </c>
      <c r="V42" s="32">
        <v>452.88799999999947</v>
      </c>
      <c r="W42" s="32">
        <v>449.24499999999927</v>
      </c>
      <c r="X42" s="32">
        <v>460.6620000000006</v>
      </c>
      <c r="Y42" s="32">
        <v>466.43500000000029</v>
      </c>
      <c r="Z42" s="32">
        <v>687.71600000000012</v>
      </c>
      <c r="AA42" s="32">
        <v>737.38999999999976</v>
      </c>
      <c r="AB42" s="32">
        <v>856.62500000000011</v>
      </c>
      <c r="AC42" s="32">
        <v>757.2639999999999</v>
      </c>
      <c r="AD42" s="32">
        <v>776.42399999999952</v>
      </c>
      <c r="AE42" s="32">
        <v>623.52100000000007</v>
      </c>
      <c r="AF42" s="32">
        <v>543.26900000000012</v>
      </c>
      <c r="AG42" s="32">
        <v>515.75</v>
      </c>
      <c r="AH42" s="32">
        <v>510.31000000000063</v>
      </c>
      <c r="AI42" s="32">
        <v>447.18000000000006</v>
      </c>
      <c r="AJ42" s="32">
        <v>623.61699999999973</v>
      </c>
      <c r="AK42" s="32">
        <v>664.02900000000034</v>
      </c>
      <c r="AL42" s="32">
        <v>499.14099999999996</v>
      </c>
      <c r="AM42" s="32">
        <v>479.33856826125151</v>
      </c>
      <c r="AN42" s="32">
        <v>478.92938502557666</v>
      </c>
      <c r="AO42" s="32">
        <v>466.5214619245707</v>
      </c>
      <c r="AP42" s="32">
        <v>462.72651283762366</v>
      </c>
      <c r="AQ42" s="32">
        <v>451.74035333800072</v>
      </c>
      <c r="AR42" s="32">
        <v>436.49301797858283</v>
      </c>
      <c r="AS42" s="32">
        <v>418.85151587793627</v>
      </c>
      <c r="AT42" s="32">
        <v>401.52778205396311</v>
      </c>
      <c r="AU42" s="32">
        <v>385.01917085588991</v>
      </c>
      <c r="AV42" s="32">
        <v>369.84934997311518</v>
      </c>
    </row>
    <row r="43" spans="1:48" x14ac:dyDescent="0.25">
      <c r="A43" s="1"/>
      <c r="B43" s="59" t="s">
        <v>136</v>
      </c>
      <c r="C43" s="57"/>
      <c r="D43" s="32">
        <v>11.080000000000013</v>
      </c>
      <c r="E43" s="32">
        <v>12.469999999999999</v>
      </c>
      <c r="F43" s="32">
        <v>8.9260000000000161</v>
      </c>
      <c r="G43" s="32">
        <v>9.3259999999999934</v>
      </c>
      <c r="H43" s="32">
        <v>9.1599999999999966</v>
      </c>
      <c r="I43" s="32">
        <v>8.6459999999999866</v>
      </c>
      <c r="J43" s="32">
        <v>6.3859999999999957</v>
      </c>
      <c r="K43" s="32">
        <v>8.078000000000003</v>
      </c>
      <c r="L43" s="32">
        <v>9.6779999999999973</v>
      </c>
      <c r="M43" s="32">
        <v>4.6789999999999736</v>
      </c>
      <c r="N43" s="32">
        <v>5.9070000000000107</v>
      </c>
      <c r="O43" s="32">
        <v>8.4010000000000105</v>
      </c>
      <c r="P43" s="32">
        <v>5.7139999999999986</v>
      </c>
      <c r="Q43" s="32">
        <v>11.464999999999975</v>
      </c>
      <c r="R43" s="32">
        <v>9.5540000000000305</v>
      </c>
      <c r="S43" s="32">
        <v>7.3809999999999718</v>
      </c>
      <c r="T43" s="32">
        <v>11.501000000000033</v>
      </c>
      <c r="U43" s="32">
        <v>4.98599999999999</v>
      </c>
      <c r="V43" s="32">
        <v>18.630999999999972</v>
      </c>
      <c r="W43" s="32">
        <v>8.3260000000000218</v>
      </c>
      <c r="X43" s="32">
        <v>14.255999999999972</v>
      </c>
      <c r="Y43" s="32">
        <v>12.657000000000011</v>
      </c>
      <c r="Z43" s="32">
        <v>9.2590000000000146</v>
      </c>
      <c r="AA43" s="32">
        <v>7.01400000000001</v>
      </c>
      <c r="AB43" s="32">
        <v>9.7559999999999718</v>
      </c>
      <c r="AC43" s="32">
        <v>17.754000000000019</v>
      </c>
      <c r="AD43" s="32">
        <v>3.8700000000000045</v>
      </c>
      <c r="AE43" s="32">
        <v>1.8029999999999973</v>
      </c>
      <c r="AF43" s="32">
        <v>1.0720000000000027</v>
      </c>
      <c r="AG43" s="32">
        <v>0.54300000000000637</v>
      </c>
      <c r="AH43" s="32">
        <v>6.257000000000005</v>
      </c>
      <c r="AI43" s="32">
        <v>1.6399999999999864</v>
      </c>
      <c r="AJ43" s="32">
        <v>2.0289999999999964</v>
      </c>
      <c r="AK43" s="32">
        <v>2.1240000000000236</v>
      </c>
      <c r="AL43" s="32">
        <v>1.8199999999999932</v>
      </c>
      <c r="AM43" s="32">
        <v>1.8701786663404123</v>
      </c>
      <c r="AN43" s="32">
        <v>1.9465499126402026</v>
      </c>
      <c r="AO43" s="32">
        <v>2.0287831466050461</v>
      </c>
      <c r="AP43" s="32">
        <v>2.1164365439177129</v>
      </c>
      <c r="AQ43" s="32">
        <v>2.1963508906808427</v>
      </c>
      <c r="AR43" s="32">
        <v>2.2692959261005621</v>
      </c>
      <c r="AS43" s="32">
        <v>2.3448208322625925</v>
      </c>
      <c r="AT43" s="32">
        <v>2.4253524293415238</v>
      </c>
      <c r="AU43" s="32">
        <v>2.5099304392088668</v>
      </c>
      <c r="AV43" s="32">
        <v>2.5986886916757399</v>
      </c>
    </row>
    <row r="44" spans="1:48" x14ac:dyDescent="0.25">
      <c r="A44" s="1"/>
      <c r="B44" s="59" t="s">
        <v>147</v>
      </c>
      <c r="C44" s="57"/>
      <c r="D44" s="32">
        <v>264.22900000000004</v>
      </c>
      <c r="E44" s="32">
        <v>268.33800000000002</v>
      </c>
      <c r="F44" s="32">
        <v>262.209</v>
      </c>
      <c r="G44" s="32">
        <v>282.62800000000004</v>
      </c>
      <c r="H44" s="32">
        <v>283.32600000000002</v>
      </c>
      <c r="I44" s="32">
        <v>290.01800000000003</v>
      </c>
      <c r="J44" s="32">
        <v>291.42399999999998</v>
      </c>
      <c r="K44" s="32">
        <v>298.97000000000003</v>
      </c>
      <c r="L44" s="32">
        <v>305.26900000000001</v>
      </c>
      <c r="M44" s="32">
        <v>295</v>
      </c>
      <c r="N44" s="32">
        <v>301.41300000000001</v>
      </c>
      <c r="O44" s="32">
        <v>304.892</v>
      </c>
      <c r="P44" s="32">
        <v>315.15500000000003</v>
      </c>
      <c r="Q44" s="32">
        <v>320.32099999999997</v>
      </c>
      <c r="R44" s="32">
        <v>342.37700000000001</v>
      </c>
      <c r="S44" s="32">
        <v>364.18200000000002</v>
      </c>
      <c r="T44" s="32">
        <v>373.77499999999998</v>
      </c>
      <c r="U44" s="32">
        <v>382.20899999999995</v>
      </c>
      <c r="V44" s="32">
        <v>352.024</v>
      </c>
      <c r="W44" s="32">
        <v>342.98599999999999</v>
      </c>
      <c r="X44" s="32">
        <v>343.97299999999996</v>
      </c>
      <c r="Y44" s="32">
        <v>367.346</v>
      </c>
      <c r="Z44" s="32">
        <v>597.91300000000001</v>
      </c>
      <c r="AA44" s="32">
        <v>656.89400000000001</v>
      </c>
      <c r="AB44" s="32">
        <v>764.54499999999996</v>
      </c>
      <c r="AC44" s="32">
        <v>676.34500000000003</v>
      </c>
      <c r="AD44" s="32">
        <v>709.93500000000006</v>
      </c>
      <c r="AE44" s="32">
        <v>564.46500000000003</v>
      </c>
      <c r="AF44" s="32">
        <v>480.30899999999997</v>
      </c>
      <c r="AG44" s="32">
        <v>464.13099999999997</v>
      </c>
      <c r="AH44" s="32">
        <v>462.82399999999996</v>
      </c>
      <c r="AI44" s="32">
        <v>405.46199999999999</v>
      </c>
      <c r="AJ44" s="32">
        <v>575.04299999999989</v>
      </c>
      <c r="AK44" s="32">
        <v>563.06599999999992</v>
      </c>
      <c r="AL44" s="32">
        <v>454.94299999999998</v>
      </c>
      <c r="AM44" s="32">
        <v>435.29071533505453</v>
      </c>
      <c r="AN44" s="32">
        <v>432.67781293336822</v>
      </c>
      <c r="AO44" s="32">
        <v>417.40077035367779</v>
      </c>
      <c r="AP44" s="32">
        <v>410.30648204070883</v>
      </c>
      <c r="AQ44" s="32">
        <v>395.83883350733157</v>
      </c>
      <c r="AR44" s="32">
        <v>376.79932670310433</v>
      </c>
      <c r="AS44" s="32">
        <v>354.94102266554466</v>
      </c>
      <c r="AT44" s="32">
        <v>332.96081463399435</v>
      </c>
      <c r="AU44" s="32">
        <v>311.39551973409215</v>
      </c>
      <c r="AV44" s="32">
        <v>290.85535760047594</v>
      </c>
    </row>
    <row r="45" spans="1:48" x14ac:dyDescent="0.25">
      <c r="A45" s="1"/>
      <c r="B45" s="59" t="s">
        <v>148</v>
      </c>
      <c r="C45" s="57"/>
      <c r="D45" s="32">
        <v>54.550000000000111</v>
      </c>
      <c r="E45" s="32">
        <v>52.428999999999746</v>
      </c>
      <c r="F45" s="32">
        <v>56.755999999999695</v>
      </c>
      <c r="G45" s="32">
        <v>60.538999999999902</v>
      </c>
      <c r="H45" s="32">
        <v>74.220999999999805</v>
      </c>
      <c r="I45" s="32">
        <v>76.75999999999992</v>
      </c>
      <c r="J45" s="32">
        <v>81.853999999999715</v>
      </c>
      <c r="K45" s="32">
        <v>88.185000000000088</v>
      </c>
      <c r="L45" s="32">
        <v>87.470999999999819</v>
      </c>
      <c r="M45" s="32">
        <v>92.462999999999681</v>
      </c>
      <c r="N45" s="32">
        <v>89.270000000000181</v>
      </c>
      <c r="O45" s="32">
        <v>93.644000000000375</v>
      </c>
      <c r="P45" s="32">
        <v>109.52500000000003</v>
      </c>
      <c r="Q45" s="32">
        <v>121.43999999999974</v>
      </c>
      <c r="R45" s="32">
        <v>127.92599999999975</v>
      </c>
      <c r="S45" s="32">
        <v>142.72100000000009</v>
      </c>
      <c r="T45" s="32">
        <v>151.2829999999995</v>
      </c>
      <c r="U45" s="32">
        <v>178.23700000000017</v>
      </c>
      <c r="V45" s="32">
        <v>82.232999999999507</v>
      </c>
      <c r="W45" s="32">
        <v>97.932999999999254</v>
      </c>
      <c r="X45" s="32">
        <v>102.4330000000007</v>
      </c>
      <c r="Y45" s="32">
        <v>86.432000000000244</v>
      </c>
      <c r="Z45" s="32">
        <v>80.544000000000096</v>
      </c>
      <c r="AA45" s="32">
        <v>73.481999999999715</v>
      </c>
      <c r="AB45" s="32">
        <v>82.324000000000211</v>
      </c>
      <c r="AC45" s="32">
        <v>63.164999999999878</v>
      </c>
      <c r="AD45" s="32">
        <v>62.618999999999488</v>
      </c>
      <c r="AE45" s="32">
        <v>57.253000000000043</v>
      </c>
      <c r="AF45" s="32">
        <v>61.888000000000176</v>
      </c>
      <c r="AG45" s="32">
        <v>51.075999999999965</v>
      </c>
      <c r="AH45" s="32">
        <v>41.229000000000696</v>
      </c>
      <c r="AI45" s="32">
        <v>40.078000000000117</v>
      </c>
      <c r="AJ45" s="32">
        <v>46.544999999999874</v>
      </c>
      <c r="AK45" s="32">
        <v>98.839000000000368</v>
      </c>
      <c r="AL45" s="32">
        <v>42.377999999999986</v>
      </c>
      <c r="AM45" s="32">
        <v>42.177674259856573</v>
      </c>
      <c r="AN45" s="32">
        <v>44.30502217956824</v>
      </c>
      <c r="AO45" s="32">
        <v>47.091908424287851</v>
      </c>
      <c r="AP45" s="32">
        <v>50.303594252997101</v>
      </c>
      <c r="AQ45" s="32">
        <v>53.705168939988326</v>
      </c>
      <c r="AR45" s="32">
        <v>57.42439534937796</v>
      </c>
      <c r="AS45" s="32">
        <v>61.565672380128987</v>
      </c>
      <c r="AT45" s="32">
        <v>66.141614990627275</v>
      </c>
      <c r="AU45" s="32">
        <v>71.113720682588891</v>
      </c>
      <c r="AV45" s="32">
        <v>76.395303680963465</v>
      </c>
    </row>
    <row r="46" spans="1:48" x14ac:dyDescent="0.25">
      <c r="A46" s="1"/>
      <c r="B46" s="54"/>
      <c r="C46" s="55"/>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25">
      <c r="A47" s="1"/>
      <c r="B47" s="61" t="s">
        <v>149</v>
      </c>
      <c r="C47" s="62"/>
      <c r="D47" s="32">
        <v>3669.6469999999999</v>
      </c>
      <c r="E47" s="32">
        <v>3838.6660000000002</v>
      </c>
      <c r="F47" s="32">
        <v>3598.1080000000002</v>
      </c>
      <c r="G47" s="32">
        <v>3921.5369999999998</v>
      </c>
      <c r="H47" s="32">
        <v>4112.9179999999997</v>
      </c>
      <c r="I47" s="32">
        <v>3932.1979999999999</v>
      </c>
      <c r="J47" s="32">
        <v>4329.9210000000003</v>
      </c>
      <c r="K47" s="32">
        <v>4328.7219999999998</v>
      </c>
      <c r="L47" s="32">
        <v>4285.2820000000002</v>
      </c>
      <c r="M47" s="32">
        <v>4290.1329999999998</v>
      </c>
      <c r="N47" s="32">
        <v>4148.2690000000002</v>
      </c>
      <c r="O47" s="32">
        <v>4418.7349999999997</v>
      </c>
      <c r="P47" s="32">
        <v>4164.7889999999998</v>
      </c>
      <c r="Q47" s="32">
        <v>4191.107</v>
      </c>
      <c r="R47" s="32">
        <v>4477.5349999999999</v>
      </c>
      <c r="S47" s="32">
        <v>4838.0649999999996</v>
      </c>
      <c r="T47" s="32">
        <v>5193.5039999999999</v>
      </c>
      <c r="U47" s="32">
        <v>5762.3429999999998</v>
      </c>
      <c r="V47" s="32">
        <v>6831.7349999999997</v>
      </c>
      <c r="W47" s="32">
        <v>6800.1949999999997</v>
      </c>
      <c r="X47" s="32">
        <v>7467.0249999999996</v>
      </c>
      <c r="Y47" s="32">
        <v>7938.7569999999996</v>
      </c>
      <c r="Z47" s="32">
        <v>8188.2169999999996</v>
      </c>
      <c r="AA47" s="32">
        <v>8352.1560000000009</v>
      </c>
      <c r="AB47" s="32">
        <v>8169.1180000000004</v>
      </c>
      <c r="AC47" s="32">
        <v>8051.5249999999996</v>
      </c>
      <c r="AD47" s="32">
        <v>7931.8059999999996</v>
      </c>
      <c r="AE47" s="32">
        <v>8129.29</v>
      </c>
      <c r="AF47" s="32">
        <v>8299.36</v>
      </c>
      <c r="AG47" s="32">
        <v>8738.5740000000005</v>
      </c>
      <c r="AH47" s="32">
        <v>8320.7049999999999</v>
      </c>
      <c r="AI47" s="32">
        <v>8461.3989999999994</v>
      </c>
      <c r="AJ47" s="32">
        <v>10220.637000000001</v>
      </c>
      <c r="AK47" s="32">
        <v>10753.844999999999</v>
      </c>
      <c r="AL47" s="32">
        <v>10129.713</v>
      </c>
      <c r="AM47" s="32">
        <v>10255.284336405473</v>
      </c>
      <c r="AN47" s="32">
        <v>10238.379203322567</v>
      </c>
      <c r="AO47" s="32">
        <v>10279.922845725654</v>
      </c>
      <c r="AP47" s="32">
        <v>10277.258499821741</v>
      </c>
      <c r="AQ47" s="32">
        <v>10242.303388864542</v>
      </c>
      <c r="AR47" s="32">
        <v>10222.447830624846</v>
      </c>
      <c r="AS47" s="32">
        <v>10230.345837820229</v>
      </c>
      <c r="AT47" s="32">
        <v>10275.749901791922</v>
      </c>
      <c r="AU47" s="32">
        <v>10331.489025485795</v>
      </c>
      <c r="AV47" s="32">
        <v>10426.397446103456</v>
      </c>
    </row>
    <row r="48" spans="1:48" ht="15.75" thickBot="1" x14ac:dyDescent="0.3">
      <c r="A48" s="1"/>
      <c r="B48" s="27"/>
      <c r="C48" s="29"/>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row>
    <row r="49" spans="1:48" x14ac:dyDescent="0.25">
      <c r="A49" s="1"/>
      <c r="B49" s="1"/>
      <c r="C49" s="2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25">
      <c r="AJ51" s="63"/>
    </row>
  </sheetData>
  <sheetProtection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9" zoomScaleNormal="99" workbookViewId="0">
      <pane xSplit="3" ySplit="2" topLeftCell="L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52.140625"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+TOC!A90&amp;" Farm Income Statistics"</f>
        <v>Arkansas Farm Income Statistics</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91</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59" t="s">
        <v>150</v>
      </c>
      <c r="C5" s="57"/>
      <c r="D5" s="32">
        <v>4489.7829999999994</v>
      </c>
      <c r="E5" s="32">
        <v>4505.973</v>
      </c>
      <c r="F5" s="32">
        <v>4846.0969999999998</v>
      </c>
      <c r="G5" s="32">
        <v>4580.5370000000003</v>
      </c>
      <c r="H5" s="32">
        <v>5576.0459999999994</v>
      </c>
      <c r="I5" s="32">
        <v>5352.0829999999996</v>
      </c>
      <c r="J5" s="32">
        <v>6077.3310000000001</v>
      </c>
      <c r="K5" s="32">
        <v>6088.5249999999996</v>
      </c>
      <c r="L5" s="32">
        <v>5792.1180000000004</v>
      </c>
      <c r="M5" s="32">
        <v>5636.7370000000001</v>
      </c>
      <c r="N5" s="32">
        <v>4892.0619999999999</v>
      </c>
      <c r="O5" s="32">
        <v>5415.616</v>
      </c>
      <c r="P5" s="32">
        <v>4879.8310000000001</v>
      </c>
      <c r="Q5" s="32">
        <v>5922.7470000000003</v>
      </c>
      <c r="R5" s="32">
        <v>6897.2249999999995</v>
      </c>
      <c r="S5" s="32">
        <v>6917.6810000000005</v>
      </c>
      <c r="T5" s="32">
        <v>6480.0029999999997</v>
      </c>
      <c r="U5" s="32">
        <v>7807.07</v>
      </c>
      <c r="V5" s="32">
        <v>8881.8380000000016</v>
      </c>
      <c r="W5" s="32">
        <v>8078.9719999999998</v>
      </c>
      <c r="X5" s="32">
        <v>8582.6219999999994</v>
      </c>
      <c r="Y5" s="32">
        <v>8722.2380000000012</v>
      </c>
      <c r="Z5" s="32">
        <v>10166.403</v>
      </c>
      <c r="AA5" s="32">
        <v>11203.657000000001</v>
      </c>
      <c r="AB5" s="32">
        <v>11018.386999999999</v>
      </c>
      <c r="AC5" s="32">
        <v>9710.6869999999999</v>
      </c>
      <c r="AD5" s="32">
        <v>9086.3130000000001</v>
      </c>
      <c r="AE5" s="32">
        <v>9963.8109999999997</v>
      </c>
      <c r="AF5" s="32">
        <v>9806.7860000000001</v>
      </c>
      <c r="AG5" s="32">
        <v>9655.4529999999995</v>
      </c>
      <c r="AH5" s="32">
        <v>9315.42</v>
      </c>
      <c r="AI5" s="32">
        <v>11335.608999999999</v>
      </c>
      <c r="AJ5" s="32">
        <v>15013.992</v>
      </c>
      <c r="AK5" s="32">
        <v>14248.242</v>
      </c>
      <c r="AL5" s="32">
        <v>13848.749</v>
      </c>
      <c r="AM5" s="32">
        <v>13455.201460739325</v>
      </c>
      <c r="AN5" s="32">
        <v>13137.204043654316</v>
      </c>
      <c r="AO5" s="32">
        <v>13306.770689074072</v>
      </c>
      <c r="AP5" s="32">
        <v>13663.656801178842</v>
      </c>
      <c r="AQ5" s="32">
        <v>13772.210621388287</v>
      </c>
      <c r="AR5" s="32">
        <v>13865.148698315603</v>
      </c>
      <c r="AS5" s="32">
        <v>13983.03338606433</v>
      </c>
      <c r="AT5" s="32">
        <v>14141.697099242781</v>
      </c>
      <c r="AU5" s="32">
        <v>14318.61532832484</v>
      </c>
      <c r="AV5" s="32">
        <v>14471.048164130236</v>
      </c>
    </row>
    <row r="6" spans="1:48" x14ac:dyDescent="0.25">
      <c r="A6" s="1"/>
      <c r="B6" s="59" t="s">
        <v>151</v>
      </c>
      <c r="C6" s="57"/>
      <c r="D6" s="32">
        <v>1552.615</v>
      </c>
      <c r="E6" s="32">
        <v>1539.0509999999999</v>
      </c>
      <c r="F6" s="32">
        <v>1947.56</v>
      </c>
      <c r="G6" s="32">
        <v>1457.3789999999999</v>
      </c>
      <c r="H6" s="32">
        <v>2255.0300000000002</v>
      </c>
      <c r="I6" s="32">
        <v>2075.2689999999998</v>
      </c>
      <c r="J6" s="32">
        <v>2484.3229999999999</v>
      </c>
      <c r="K6" s="32">
        <v>2400.703</v>
      </c>
      <c r="L6" s="32">
        <v>2124.069</v>
      </c>
      <c r="M6" s="32">
        <v>1811.672</v>
      </c>
      <c r="N6" s="32">
        <v>1291.943</v>
      </c>
      <c r="O6" s="32">
        <v>1472.4290000000001</v>
      </c>
      <c r="P6" s="32">
        <v>1539.491</v>
      </c>
      <c r="Q6" s="32">
        <v>2289.9540000000002</v>
      </c>
      <c r="R6" s="32">
        <v>2302.7869999999998</v>
      </c>
      <c r="S6" s="32">
        <v>2269.9079999999999</v>
      </c>
      <c r="T6" s="32">
        <v>2376.2420000000002</v>
      </c>
      <c r="U6" s="32">
        <v>3176.7159999999999</v>
      </c>
      <c r="V6" s="32">
        <v>3727.1080000000002</v>
      </c>
      <c r="W6" s="32">
        <v>3472.3670000000002</v>
      </c>
      <c r="X6" s="32">
        <v>3531.625</v>
      </c>
      <c r="Y6" s="32">
        <v>3633.29</v>
      </c>
      <c r="Z6" s="32">
        <v>4803.0569999999998</v>
      </c>
      <c r="AA6" s="32">
        <v>5044.4930000000004</v>
      </c>
      <c r="AB6" s="32">
        <v>4460.2650000000003</v>
      </c>
      <c r="AC6" s="32">
        <v>3616.63</v>
      </c>
      <c r="AD6" s="32">
        <v>3462.3180000000002</v>
      </c>
      <c r="AE6" s="32">
        <v>3595.768</v>
      </c>
      <c r="AF6" s="32">
        <v>3428.3910000000001</v>
      </c>
      <c r="AG6" s="32">
        <v>3391.0920000000001</v>
      </c>
      <c r="AH6" s="32">
        <v>4002.9879999999998</v>
      </c>
      <c r="AI6" s="32">
        <v>4640.951</v>
      </c>
      <c r="AJ6" s="32">
        <v>5413.9480000000003</v>
      </c>
      <c r="AK6" s="32">
        <v>5531.4840000000004</v>
      </c>
      <c r="AL6" s="32">
        <v>4796.5029999999997</v>
      </c>
      <c r="AM6" s="32">
        <v>4179.9160310676125</v>
      </c>
      <c r="AN6" s="32">
        <v>4062.9283682456658</v>
      </c>
      <c r="AO6" s="32">
        <v>4310.1620448476797</v>
      </c>
      <c r="AP6" s="32">
        <v>4429.3288744062102</v>
      </c>
      <c r="AQ6" s="32">
        <v>4478.68839892095</v>
      </c>
      <c r="AR6" s="32">
        <v>4491.5977141746589</v>
      </c>
      <c r="AS6" s="32">
        <v>4519.1507711088643</v>
      </c>
      <c r="AT6" s="32">
        <v>4566.4885142899466</v>
      </c>
      <c r="AU6" s="32">
        <v>4627.8583923715087</v>
      </c>
      <c r="AV6" s="32">
        <v>4673.779407052717</v>
      </c>
    </row>
    <row r="7" spans="1:48" x14ac:dyDescent="0.25">
      <c r="A7" s="1"/>
      <c r="B7" s="59" t="s">
        <v>152</v>
      </c>
      <c r="C7" s="57"/>
      <c r="D7" s="32">
        <v>2709.08</v>
      </c>
      <c r="E7" s="32">
        <v>2691.0320000000002</v>
      </c>
      <c r="F7" s="32">
        <v>2710.0189999999998</v>
      </c>
      <c r="G7" s="32">
        <v>2897.3820000000001</v>
      </c>
      <c r="H7" s="32">
        <v>3104.375</v>
      </c>
      <c r="I7" s="32">
        <v>2993.3589999999999</v>
      </c>
      <c r="J7" s="32">
        <v>3305.9560000000001</v>
      </c>
      <c r="K7" s="32">
        <v>3345.5520000000001</v>
      </c>
      <c r="L7" s="32">
        <v>3283.7570000000001</v>
      </c>
      <c r="M7" s="32">
        <v>3397.4929999999999</v>
      </c>
      <c r="N7" s="32">
        <v>3255.09</v>
      </c>
      <c r="O7" s="32">
        <v>3517.2660000000001</v>
      </c>
      <c r="P7" s="32">
        <v>2958.6419999999998</v>
      </c>
      <c r="Q7" s="32">
        <v>3224.5070000000001</v>
      </c>
      <c r="R7" s="32">
        <v>4165.0910000000003</v>
      </c>
      <c r="S7" s="32">
        <v>4199.951</v>
      </c>
      <c r="T7" s="32">
        <v>3598.6149999999998</v>
      </c>
      <c r="U7" s="32">
        <v>4121.4520000000002</v>
      </c>
      <c r="V7" s="32">
        <v>4497.0389999999998</v>
      </c>
      <c r="W7" s="32">
        <v>3971.1010000000001</v>
      </c>
      <c r="X7" s="32">
        <v>4422.6319999999996</v>
      </c>
      <c r="Y7" s="32">
        <v>4365.5600000000004</v>
      </c>
      <c r="Z7" s="32">
        <v>4579.8230000000003</v>
      </c>
      <c r="AA7" s="32">
        <v>5240.7960000000003</v>
      </c>
      <c r="AB7" s="32">
        <v>5759.3559999999998</v>
      </c>
      <c r="AC7" s="32">
        <v>5227.1629999999996</v>
      </c>
      <c r="AD7" s="32">
        <v>4723.0320000000002</v>
      </c>
      <c r="AE7" s="32">
        <v>5372.2470000000003</v>
      </c>
      <c r="AF7" s="32">
        <v>5559.2330000000002</v>
      </c>
      <c r="AG7" s="32">
        <v>5064.6670000000004</v>
      </c>
      <c r="AH7" s="32">
        <v>4184.607</v>
      </c>
      <c r="AI7" s="32">
        <v>5813.643</v>
      </c>
      <c r="AJ7" s="32">
        <v>8570.7039999999997</v>
      </c>
      <c r="AK7" s="32">
        <v>7617.5649999999996</v>
      </c>
      <c r="AL7" s="32">
        <v>7898.3429999999998</v>
      </c>
      <c r="AM7" s="32">
        <v>8328.2606880016956</v>
      </c>
      <c r="AN7" s="32">
        <v>8179.8968220841753</v>
      </c>
      <c r="AO7" s="32">
        <v>8085.2837682949757</v>
      </c>
      <c r="AP7" s="32">
        <v>8151.0694921122686</v>
      </c>
      <c r="AQ7" s="32">
        <v>8196.6070305376397</v>
      </c>
      <c r="AR7" s="32">
        <v>8265.8395036268175</v>
      </c>
      <c r="AS7" s="32">
        <v>8345.6284652325066</v>
      </c>
      <c r="AT7" s="32">
        <v>8446.1301987494517</v>
      </c>
      <c r="AU7" s="32">
        <v>8550.1331816006568</v>
      </c>
      <c r="AV7" s="32">
        <v>8650.9999231657002</v>
      </c>
    </row>
    <row r="8" spans="1:48" x14ac:dyDescent="0.25">
      <c r="A8" s="1"/>
      <c r="B8" s="59" t="s">
        <v>153</v>
      </c>
      <c r="C8" s="57"/>
      <c r="D8" s="32">
        <v>228.08799999999999</v>
      </c>
      <c r="E8" s="32">
        <v>275.89</v>
      </c>
      <c r="F8" s="32">
        <v>188.518</v>
      </c>
      <c r="G8" s="32">
        <v>225.77600000000001</v>
      </c>
      <c r="H8" s="32">
        <v>216.64099999999999</v>
      </c>
      <c r="I8" s="32">
        <v>283.45499999999998</v>
      </c>
      <c r="J8" s="32">
        <v>287.05200000000002</v>
      </c>
      <c r="K8" s="32">
        <v>342.27</v>
      </c>
      <c r="L8" s="32">
        <v>384.29199999999997</v>
      </c>
      <c r="M8" s="32">
        <v>427.572</v>
      </c>
      <c r="N8" s="32">
        <v>345.029</v>
      </c>
      <c r="O8" s="32">
        <v>425.92099999999999</v>
      </c>
      <c r="P8" s="32">
        <v>381.69799999999998</v>
      </c>
      <c r="Q8" s="32">
        <v>408.286</v>
      </c>
      <c r="R8" s="32">
        <v>429.34699999999998</v>
      </c>
      <c r="S8" s="32">
        <v>447.822</v>
      </c>
      <c r="T8" s="32">
        <v>505.14600000000002</v>
      </c>
      <c r="U8" s="32">
        <v>508.90199999999999</v>
      </c>
      <c r="V8" s="32">
        <v>657.69100000000003</v>
      </c>
      <c r="W8" s="32">
        <v>635.50400000000002</v>
      </c>
      <c r="X8" s="32">
        <v>628.36500000000001</v>
      </c>
      <c r="Y8" s="32">
        <v>723.38800000000003</v>
      </c>
      <c r="Z8" s="32">
        <v>783.52200000000005</v>
      </c>
      <c r="AA8" s="32">
        <v>918.36800000000005</v>
      </c>
      <c r="AB8" s="32">
        <v>798.76599999999996</v>
      </c>
      <c r="AC8" s="32">
        <v>866.89499999999998</v>
      </c>
      <c r="AD8" s="32">
        <v>900.96299999999997</v>
      </c>
      <c r="AE8" s="32">
        <v>995.79600000000005</v>
      </c>
      <c r="AF8" s="32">
        <v>819.16300000000001</v>
      </c>
      <c r="AG8" s="32">
        <v>1199.694</v>
      </c>
      <c r="AH8" s="32">
        <v>1127.825</v>
      </c>
      <c r="AI8" s="32">
        <v>881.01400000000001</v>
      </c>
      <c r="AJ8" s="32">
        <v>1029.3389999999999</v>
      </c>
      <c r="AK8" s="32">
        <v>1099.194</v>
      </c>
      <c r="AL8" s="32">
        <v>1153.903</v>
      </c>
      <c r="AM8" s="32">
        <v>947.02474167001742</v>
      </c>
      <c r="AN8" s="32">
        <v>894.37885332447513</v>
      </c>
      <c r="AO8" s="32">
        <v>911.32487593141707</v>
      </c>
      <c r="AP8" s="32">
        <v>1083.2584346603633</v>
      </c>
      <c r="AQ8" s="32">
        <v>1096.9151919296974</v>
      </c>
      <c r="AR8" s="32">
        <v>1107.7114805141271</v>
      </c>
      <c r="AS8" s="32">
        <v>1118.2541497229579</v>
      </c>
      <c r="AT8" s="32">
        <v>1129.0783862033829</v>
      </c>
      <c r="AU8" s="32">
        <v>1140.6237543526747</v>
      </c>
      <c r="AV8" s="32">
        <v>1146.2688339118176</v>
      </c>
    </row>
    <row r="9" spans="1:48" x14ac:dyDescent="0.25">
      <c r="A9" s="1"/>
      <c r="B9" s="59"/>
      <c r="C9" s="57"/>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25">
      <c r="A10" s="1"/>
      <c r="B10" s="59" t="s">
        <v>154</v>
      </c>
      <c r="C10" s="57"/>
      <c r="D10" s="32">
        <v>312.69600000000003</v>
      </c>
      <c r="E10" s="32">
        <v>352.75</v>
      </c>
      <c r="F10" s="32">
        <v>410.02600000000001</v>
      </c>
      <c r="G10" s="32">
        <v>704.66700000000003</v>
      </c>
      <c r="H10" s="32">
        <v>302.80900000000003</v>
      </c>
      <c r="I10" s="32">
        <v>383.78300000000002</v>
      </c>
      <c r="J10" s="32">
        <v>362.02600000000001</v>
      </c>
      <c r="K10" s="32">
        <v>274.93799999999999</v>
      </c>
      <c r="L10" s="32">
        <v>472.33300000000003</v>
      </c>
      <c r="M10" s="32">
        <v>815.26700000000005</v>
      </c>
      <c r="N10" s="32">
        <v>976.84400000000005</v>
      </c>
      <c r="O10" s="32">
        <v>1112.462</v>
      </c>
      <c r="P10" s="32">
        <v>674.495</v>
      </c>
      <c r="Q10" s="32">
        <v>1096.5989999999999</v>
      </c>
      <c r="R10" s="32">
        <v>463.67700000000002</v>
      </c>
      <c r="S10" s="32">
        <v>588.89800000000002</v>
      </c>
      <c r="T10" s="32">
        <v>515.601</v>
      </c>
      <c r="U10" s="32">
        <v>484.18</v>
      </c>
      <c r="V10" s="32">
        <v>384.03300000000002</v>
      </c>
      <c r="W10" s="32">
        <v>482.25400000000002</v>
      </c>
      <c r="X10" s="32">
        <v>389.39400000000001</v>
      </c>
      <c r="Y10" s="32">
        <v>364.78800000000001</v>
      </c>
      <c r="Z10" s="32">
        <v>365.11900000000003</v>
      </c>
      <c r="AA10" s="32">
        <v>346.86500000000001</v>
      </c>
      <c r="AB10" s="32">
        <v>329.55700000000002</v>
      </c>
      <c r="AC10" s="32">
        <v>379.34500000000003</v>
      </c>
      <c r="AD10" s="32">
        <v>573.99099999999999</v>
      </c>
      <c r="AE10" s="32">
        <v>650.18600000000004</v>
      </c>
      <c r="AF10" s="32">
        <v>628.86900000000003</v>
      </c>
      <c r="AG10" s="32">
        <v>990.10299999999995</v>
      </c>
      <c r="AH10" s="32">
        <v>1025.316</v>
      </c>
      <c r="AI10" s="32">
        <v>700.14300000000003</v>
      </c>
      <c r="AJ10" s="32">
        <v>460.03500000000003</v>
      </c>
      <c r="AK10" s="32">
        <v>509.25099999999998</v>
      </c>
      <c r="AL10" s="32">
        <v>256.12400000000002</v>
      </c>
      <c r="AM10" s="32">
        <v>680.08787937862917</v>
      </c>
      <c r="AN10" s="32">
        <v>755.93043557650924</v>
      </c>
      <c r="AO10" s="32">
        <v>687.88714988959021</v>
      </c>
      <c r="AP10" s="32">
        <v>610.81656174055286</v>
      </c>
      <c r="AQ10" s="32">
        <v>540.1748472138089</v>
      </c>
      <c r="AR10" s="32">
        <v>544.12217948561647</v>
      </c>
      <c r="AS10" s="32">
        <v>554.55285255355409</v>
      </c>
      <c r="AT10" s="32">
        <v>585.87449333654467</v>
      </c>
      <c r="AU10" s="32">
        <v>603.26842539382744</v>
      </c>
      <c r="AV10" s="32">
        <v>621.04258071223376</v>
      </c>
    </row>
    <row r="11" spans="1:48" x14ac:dyDescent="0.25">
      <c r="A11" s="1"/>
      <c r="B11" s="59"/>
      <c r="C11" s="57"/>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row>
    <row r="12" spans="1:48" x14ac:dyDescent="0.25">
      <c r="A12" s="1"/>
      <c r="B12" s="59" t="s">
        <v>155</v>
      </c>
      <c r="C12" s="57"/>
      <c r="D12" s="32">
        <v>4802.4790000000003</v>
      </c>
      <c r="E12" s="32">
        <v>4858.723</v>
      </c>
      <c r="F12" s="32">
        <v>5256.1229999999996</v>
      </c>
      <c r="G12" s="32">
        <v>5285.2039999999997</v>
      </c>
      <c r="H12" s="32">
        <v>5878.8549999999996</v>
      </c>
      <c r="I12" s="32">
        <v>5735.866</v>
      </c>
      <c r="J12" s="32">
        <v>6439.357</v>
      </c>
      <c r="K12" s="32">
        <v>6363.4629999999997</v>
      </c>
      <c r="L12" s="32">
        <v>6264.451</v>
      </c>
      <c r="M12" s="32">
        <v>6452.0039999999999</v>
      </c>
      <c r="N12" s="32">
        <v>5868.9059999999999</v>
      </c>
      <c r="O12" s="32">
        <v>6528.0780000000004</v>
      </c>
      <c r="P12" s="32">
        <v>5554.326</v>
      </c>
      <c r="Q12" s="32">
        <v>7019.3459999999995</v>
      </c>
      <c r="R12" s="32">
        <v>7360.902</v>
      </c>
      <c r="S12" s="32">
        <v>7506.5789999999997</v>
      </c>
      <c r="T12" s="32">
        <v>6995.6040000000003</v>
      </c>
      <c r="U12" s="32">
        <v>8291.25</v>
      </c>
      <c r="V12" s="32">
        <v>9265.8719999999994</v>
      </c>
      <c r="W12" s="32">
        <v>8561.2270000000008</v>
      </c>
      <c r="X12" s="32">
        <v>8972.0149999999994</v>
      </c>
      <c r="Y12" s="32">
        <v>9087.0259999999998</v>
      </c>
      <c r="Z12" s="32">
        <v>10531.521000000001</v>
      </c>
      <c r="AA12" s="32">
        <v>11550.522000000001</v>
      </c>
      <c r="AB12" s="32">
        <v>11347.942999999999</v>
      </c>
      <c r="AC12" s="32">
        <v>10090.031000000001</v>
      </c>
      <c r="AD12" s="32">
        <v>9660.3040000000001</v>
      </c>
      <c r="AE12" s="32">
        <v>10613.998</v>
      </c>
      <c r="AF12" s="32">
        <v>10435.656000000001</v>
      </c>
      <c r="AG12" s="32">
        <v>10645.557000000001</v>
      </c>
      <c r="AH12" s="32">
        <v>10340.736999999999</v>
      </c>
      <c r="AI12" s="32">
        <v>12035.752</v>
      </c>
      <c r="AJ12" s="32">
        <v>15474.027</v>
      </c>
      <c r="AK12" s="32">
        <v>14757.493</v>
      </c>
      <c r="AL12" s="32">
        <v>14104.873</v>
      </c>
      <c r="AM12" s="32">
        <v>14135.289340117954</v>
      </c>
      <c r="AN12" s="32">
        <v>13893.134479230825</v>
      </c>
      <c r="AO12" s="32">
        <v>13994.657838963662</v>
      </c>
      <c r="AP12" s="32">
        <v>14274.473362919394</v>
      </c>
      <c r="AQ12" s="32">
        <v>14312.385468602097</v>
      </c>
      <c r="AR12" s="32">
        <v>14409.27087780122</v>
      </c>
      <c r="AS12" s="32">
        <v>14537.586238617883</v>
      </c>
      <c r="AT12" s="32">
        <v>14727.571592579327</v>
      </c>
      <c r="AU12" s="32">
        <v>14921.883753718668</v>
      </c>
      <c r="AV12" s="32">
        <v>15092.09074484247</v>
      </c>
    </row>
    <row r="13" spans="1:48" x14ac:dyDescent="0.25">
      <c r="A13" s="1"/>
      <c r="B13" s="59"/>
      <c r="C13" s="57"/>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x14ac:dyDescent="0.25">
      <c r="A14" s="1"/>
      <c r="B14" s="59" t="s">
        <v>156</v>
      </c>
      <c r="C14" s="57"/>
      <c r="D14" s="32"/>
      <c r="E14" s="32"/>
      <c r="F14" s="32"/>
      <c r="G14" s="32"/>
      <c r="H14" s="32"/>
      <c r="I14" s="32"/>
      <c r="J14" s="32"/>
      <c r="K14" s="32"/>
      <c r="L14" s="32"/>
      <c r="M14" s="32"/>
      <c r="N14" s="32"/>
      <c r="O14" s="32"/>
      <c r="P14" s="32"/>
      <c r="Q14" s="32"/>
      <c r="R14" s="32"/>
      <c r="S14" s="32"/>
      <c r="T14" s="32"/>
      <c r="U14" s="32"/>
      <c r="V14" s="32">
        <v>274.036</v>
      </c>
      <c r="W14" s="32">
        <v>285.90199999999999</v>
      </c>
      <c r="X14" s="32">
        <v>288.76799999999997</v>
      </c>
      <c r="Y14" s="32">
        <v>252.91400000000002</v>
      </c>
      <c r="Z14" s="32">
        <v>319.25200000000001</v>
      </c>
      <c r="AA14" s="32">
        <v>283.94</v>
      </c>
      <c r="AB14" s="32">
        <v>303.78100000000001</v>
      </c>
      <c r="AC14" s="32">
        <v>288.49600000000004</v>
      </c>
      <c r="AD14" s="32">
        <v>260.589</v>
      </c>
      <c r="AE14" s="32">
        <v>322.37700000000001</v>
      </c>
      <c r="AF14" s="32">
        <v>389.803</v>
      </c>
      <c r="AG14" s="32">
        <v>260.69900000000001</v>
      </c>
      <c r="AH14" s="32">
        <v>304.98400000000004</v>
      </c>
      <c r="AI14" s="32">
        <v>281.62299999999999</v>
      </c>
      <c r="AJ14" s="32">
        <v>275.17599999999999</v>
      </c>
      <c r="AK14" s="32">
        <v>385.88900000000001</v>
      </c>
      <c r="AL14" s="32">
        <v>371.49299999999999</v>
      </c>
      <c r="AM14" s="32">
        <v>347.80174255598615</v>
      </c>
      <c r="AN14" s="32">
        <v>348.71389132347718</v>
      </c>
      <c r="AO14" s="32">
        <v>349.52841682747385</v>
      </c>
      <c r="AP14" s="32">
        <v>350.52715508144138</v>
      </c>
      <c r="AQ14" s="32">
        <v>351.35907310558326</v>
      </c>
      <c r="AR14" s="32">
        <v>352.12970990094254</v>
      </c>
      <c r="AS14" s="32">
        <v>352.85194827538385</v>
      </c>
      <c r="AT14" s="32">
        <v>353.57966574075738</v>
      </c>
      <c r="AU14" s="32">
        <v>354.28585645005114</v>
      </c>
      <c r="AV14" s="32">
        <v>354.95981659849269</v>
      </c>
    </row>
    <row r="15" spans="1:48" x14ac:dyDescent="0.25">
      <c r="A15" s="1"/>
      <c r="B15" s="59"/>
      <c r="C15" s="57"/>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25">
      <c r="A16" s="1"/>
      <c r="B16" s="59" t="s">
        <v>157</v>
      </c>
      <c r="C16" s="57"/>
      <c r="D16" s="32">
        <v>25.687999999999999</v>
      </c>
      <c r="E16" s="32">
        <v>175.595</v>
      </c>
      <c r="F16" s="32">
        <v>-5.5810000000000004</v>
      </c>
      <c r="G16" s="32">
        <v>69.367000000000004</v>
      </c>
      <c r="H16" s="32">
        <v>-24.047999999999998</v>
      </c>
      <c r="I16" s="32">
        <v>-90.975999999999999</v>
      </c>
      <c r="J16" s="32">
        <v>249.578</v>
      </c>
      <c r="K16" s="32">
        <v>93.322999999999993</v>
      </c>
      <c r="L16" s="32">
        <v>-129.626</v>
      </c>
      <c r="M16" s="32">
        <v>-4.5049999999999999</v>
      </c>
      <c r="N16" s="32">
        <v>192.88300000000001</v>
      </c>
      <c r="O16" s="32">
        <v>147.90199999999999</v>
      </c>
      <c r="P16" s="32">
        <v>49.134999999999998</v>
      </c>
      <c r="Q16" s="32">
        <v>-95.308999999999997</v>
      </c>
      <c r="R16" s="32">
        <v>363.572</v>
      </c>
      <c r="S16" s="32">
        <v>-366.01900000000001</v>
      </c>
      <c r="T16" s="32">
        <v>67.332999999999998</v>
      </c>
      <c r="U16" s="32">
        <v>-229.11600000000001</v>
      </c>
      <c r="V16" s="32">
        <v>-386.25400000000002</v>
      </c>
      <c r="W16" s="32">
        <v>-307.584</v>
      </c>
      <c r="X16" s="32">
        <v>-422.85</v>
      </c>
      <c r="Y16" s="32">
        <v>-45.692999999999998</v>
      </c>
      <c r="Z16" s="32">
        <v>-767.26499999999999</v>
      </c>
      <c r="AA16" s="32">
        <v>-142.702</v>
      </c>
      <c r="AB16" s="32">
        <v>-516.30600000000004</v>
      </c>
      <c r="AC16" s="32">
        <v>-317.74</v>
      </c>
      <c r="AD16" s="32">
        <v>-366.75</v>
      </c>
      <c r="AE16" s="32">
        <v>-440.59300000000002</v>
      </c>
      <c r="AF16" s="32">
        <v>-236.12700000000001</v>
      </c>
      <c r="AG16" s="32">
        <v>-758.31899999999996</v>
      </c>
      <c r="AH16" s="32">
        <v>-688.59100000000001</v>
      </c>
      <c r="AI16" s="32">
        <v>-539.39499999999998</v>
      </c>
      <c r="AJ16" s="32">
        <v>-891.029</v>
      </c>
      <c r="AK16" s="32">
        <v>-468.46899999999999</v>
      </c>
      <c r="AL16" s="32">
        <v>-678.32600000000002</v>
      </c>
      <c r="AM16" s="32">
        <v>-840.57770909894282</v>
      </c>
      <c r="AN16" s="32">
        <v>-612.74259029768621</v>
      </c>
      <c r="AO16" s="32">
        <v>-640.73090227204602</v>
      </c>
      <c r="AP16" s="32">
        <v>-631.46893092914922</v>
      </c>
      <c r="AQ16" s="32">
        <v>-618.92607801901715</v>
      </c>
      <c r="AR16" s="32">
        <v>-608.31276823328994</v>
      </c>
      <c r="AS16" s="32">
        <v>-601.58744222835139</v>
      </c>
      <c r="AT16" s="32">
        <v>-598.85253296244571</v>
      </c>
      <c r="AU16" s="32">
        <v>-600.08302152072588</v>
      </c>
      <c r="AV16" s="32">
        <v>-606.17542937833878</v>
      </c>
    </row>
    <row r="17" spans="1:48" x14ac:dyDescent="0.25">
      <c r="A17" s="1"/>
      <c r="B17" s="59"/>
      <c r="C17" s="57"/>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25">
      <c r="A18" s="1"/>
      <c r="B18" s="59" t="s">
        <v>158</v>
      </c>
      <c r="C18" s="57"/>
      <c r="D18" s="32">
        <v>4955.0150000000003</v>
      </c>
      <c r="E18" s="32">
        <v>5159.7299999999996</v>
      </c>
      <c r="F18" s="32">
        <v>5374.558</v>
      </c>
      <c r="G18" s="32">
        <v>5494.4070000000002</v>
      </c>
      <c r="H18" s="32">
        <v>6011.2370000000001</v>
      </c>
      <c r="I18" s="32">
        <v>5804.4070000000002</v>
      </c>
      <c r="J18" s="32">
        <v>6849.6639999999998</v>
      </c>
      <c r="K18" s="32">
        <v>6620.4409999999998</v>
      </c>
      <c r="L18" s="32">
        <v>6307.527</v>
      </c>
      <c r="M18" s="32">
        <v>6617.1120000000001</v>
      </c>
      <c r="N18" s="32">
        <v>6266.6120000000001</v>
      </c>
      <c r="O18" s="32">
        <v>6888.4920000000002</v>
      </c>
      <c r="P18" s="32">
        <v>5822.48</v>
      </c>
      <c r="Q18" s="32">
        <v>7166.3190000000004</v>
      </c>
      <c r="R18" s="32">
        <v>7992.7309999999998</v>
      </c>
      <c r="S18" s="32">
        <v>7426.4949999999999</v>
      </c>
      <c r="T18" s="32">
        <v>7372.9210000000003</v>
      </c>
      <c r="U18" s="32">
        <v>8379.5730000000003</v>
      </c>
      <c r="V18" s="32">
        <v>9153.6540000000005</v>
      </c>
      <c r="W18" s="32">
        <v>8539.5450000000001</v>
      </c>
      <c r="X18" s="32">
        <v>8837.9339999999993</v>
      </c>
      <c r="Y18" s="32">
        <v>9294.2469999999994</v>
      </c>
      <c r="Z18" s="32">
        <v>10083.508</v>
      </c>
      <c r="AA18" s="32">
        <v>11691.759</v>
      </c>
      <c r="AB18" s="32">
        <v>11135.418</v>
      </c>
      <c r="AC18" s="32">
        <v>10060.788</v>
      </c>
      <c r="AD18" s="32">
        <v>9554.143</v>
      </c>
      <c r="AE18" s="32">
        <v>10495.781000000001</v>
      </c>
      <c r="AF18" s="32">
        <v>10589.332</v>
      </c>
      <c r="AG18" s="32">
        <v>10147.937</v>
      </c>
      <c r="AH18" s="32">
        <v>9957.1299999999992</v>
      </c>
      <c r="AI18" s="32">
        <v>11777.98</v>
      </c>
      <c r="AJ18" s="32">
        <v>14858.174999999999</v>
      </c>
      <c r="AK18" s="32">
        <v>14674.913</v>
      </c>
      <c r="AL18" s="32">
        <v>13798.04</v>
      </c>
      <c r="AM18" s="32">
        <v>13642.513373574997</v>
      </c>
      <c r="AN18" s="32">
        <v>13629.105780256616</v>
      </c>
      <c r="AO18" s="32">
        <v>13703.45535351909</v>
      </c>
      <c r="AP18" s="32">
        <v>13993.531587071686</v>
      </c>
      <c r="AQ18" s="32">
        <v>14044.818463688662</v>
      </c>
      <c r="AR18" s="32">
        <v>14153.087819468872</v>
      </c>
      <c r="AS18" s="32">
        <v>14288.850744664916</v>
      </c>
      <c r="AT18" s="32">
        <v>14482.298725357639</v>
      </c>
      <c r="AU18" s="32">
        <v>14676.086588647993</v>
      </c>
      <c r="AV18" s="32">
        <v>14840.875132062622</v>
      </c>
    </row>
    <row r="19" spans="1:48" x14ac:dyDescent="0.25">
      <c r="A19" s="1"/>
      <c r="B19" s="59"/>
      <c r="C19" s="57"/>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25">
      <c r="A20" s="1"/>
      <c r="B20" s="59" t="s">
        <v>149</v>
      </c>
      <c r="C20" s="57"/>
      <c r="D20" s="32">
        <v>3669.6469999999999</v>
      </c>
      <c r="E20" s="32">
        <v>3838.6660000000002</v>
      </c>
      <c r="F20" s="32">
        <v>3598.1080000000002</v>
      </c>
      <c r="G20" s="32">
        <v>3921.5369999999998</v>
      </c>
      <c r="H20" s="32">
        <v>4112.9179999999997</v>
      </c>
      <c r="I20" s="32">
        <v>3932.1979999999999</v>
      </c>
      <c r="J20" s="32">
        <v>4329.9210000000003</v>
      </c>
      <c r="K20" s="32">
        <v>4328.7219999999998</v>
      </c>
      <c r="L20" s="32">
        <v>4285.2820000000002</v>
      </c>
      <c r="M20" s="32">
        <v>4290.1329999999998</v>
      </c>
      <c r="N20" s="32">
        <v>4148.2690000000002</v>
      </c>
      <c r="O20" s="32">
        <v>4418.7349999999997</v>
      </c>
      <c r="P20" s="32">
        <v>4164.7889999999998</v>
      </c>
      <c r="Q20" s="32">
        <v>4191.107</v>
      </c>
      <c r="R20" s="32">
        <v>4477.5349999999999</v>
      </c>
      <c r="S20" s="32">
        <v>4838.0649999999996</v>
      </c>
      <c r="T20" s="32">
        <v>5193.5039999999999</v>
      </c>
      <c r="U20" s="32">
        <v>5762.3429999999998</v>
      </c>
      <c r="V20" s="32">
        <v>6831.7349999999997</v>
      </c>
      <c r="W20" s="32">
        <v>6800.1949999999997</v>
      </c>
      <c r="X20" s="32">
        <v>7467.0249999999996</v>
      </c>
      <c r="Y20" s="32">
        <v>7938.7569999999996</v>
      </c>
      <c r="Z20" s="32">
        <v>8188.2169999999996</v>
      </c>
      <c r="AA20" s="32">
        <v>8352.1560000000009</v>
      </c>
      <c r="AB20" s="32">
        <v>8169.1180000000004</v>
      </c>
      <c r="AC20" s="32">
        <v>8051.5249999999996</v>
      </c>
      <c r="AD20" s="32">
        <v>7931.8059999999996</v>
      </c>
      <c r="AE20" s="32">
        <v>8129.29</v>
      </c>
      <c r="AF20" s="32">
        <v>8299.36</v>
      </c>
      <c r="AG20" s="32">
        <v>8738.5740000000005</v>
      </c>
      <c r="AH20" s="32">
        <v>8320.7049999999999</v>
      </c>
      <c r="AI20" s="32">
        <v>8461.3989999999994</v>
      </c>
      <c r="AJ20" s="32">
        <v>10220.637000000001</v>
      </c>
      <c r="AK20" s="32">
        <v>10753.844999999999</v>
      </c>
      <c r="AL20" s="32">
        <v>10129.713</v>
      </c>
      <c r="AM20" s="32">
        <v>10255.284336405473</v>
      </c>
      <c r="AN20" s="32">
        <v>10238.379203322567</v>
      </c>
      <c r="AO20" s="32">
        <v>10279.922845725654</v>
      </c>
      <c r="AP20" s="32">
        <v>10277.258499821741</v>
      </c>
      <c r="AQ20" s="32">
        <v>10242.303388864542</v>
      </c>
      <c r="AR20" s="32">
        <v>10222.447830624846</v>
      </c>
      <c r="AS20" s="32">
        <v>10230.345837820229</v>
      </c>
      <c r="AT20" s="32">
        <v>10275.749901791922</v>
      </c>
      <c r="AU20" s="32">
        <v>10331.489025485795</v>
      </c>
      <c r="AV20" s="32">
        <v>10426.397446103456</v>
      </c>
    </row>
    <row r="21" spans="1:48" x14ac:dyDescent="0.25">
      <c r="A21" s="1"/>
      <c r="B21" s="59"/>
      <c r="C21" s="57"/>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25">
      <c r="A22" s="1"/>
      <c r="B22" s="59" t="s">
        <v>159</v>
      </c>
      <c r="C22" s="57"/>
      <c r="D22" s="32">
        <v>3999.5059999999999</v>
      </c>
      <c r="E22" s="32">
        <v>4171.9030000000002</v>
      </c>
      <c r="F22" s="32">
        <v>3925.9989999999998</v>
      </c>
      <c r="G22" s="32">
        <v>4274.03</v>
      </c>
      <c r="H22" s="32">
        <v>4479.625</v>
      </c>
      <c r="I22" s="32">
        <v>4307.6220000000003</v>
      </c>
      <c r="J22" s="32">
        <v>4709.585</v>
      </c>
      <c r="K22" s="32">
        <v>4723.9549999999999</v>
      </c>
      <c r="L22" s="32">
        <v>4687.7</v>
      </c>
      <c r="M22" s="32">
        <v>4682.2749999999996</v>
      </c>
      <c r="N22" s="32">
        <v>4544.8590000000004</v>
      </c>
      <c r="O22" s="32">
        <v>4825.6719999999996</v>
      </c>
      <c r="P22" s="32">
        <v>4595.183</v>
      </c>
      <c r="Q22" s="32">
        <v>4644.3329999999996</v>
      </c>
      <c r="R22" s="32">
        <v>4957.3919999999998</v>
      </c>
      <c r="S22" s="32">
        <v>5352.3490000000002</v>
      </c>
      <c r="T22" s="32">
        <v>5730.0630000000001</v>
      </c>
      <c r="U22" s="32">
        <v>6327.7749999999996</v>
      </c>
      <c r="V22" s="32">
        <v>7284.6220000000003</v>
      </c>
      <c r="W22" s="32">
        <v>7249.442</v>
      </c>
      <c r="X22" s="32">
        <v>7927.6890000000003</v>
      </c>
      <c r="Y22" s="32">
        <v>8405.1929999999993</v>
      </c>
      <c r="Z22" s="32">
        <v>8875.9330000000009</v>
      </c>
      <c r="AA22" s="32">
        <v>9089.5460000000003</v>
      </c>
      <c r="AB22" s="32">
        <v>9025.7440000000006</v>
      </c>
      <c r="AC22" s="32">
        <v>8808.7870000000003</v>
      </c>
      <c r="AD22" s="32">
        <v>8708.2289999999994</v>
      </c>
      <c r="AE22" s="32">
        <v>8752.8109999999997</v>
      </c>
      <c r="AF22" s="32">
        <v>8842.6299999999992</v>
      </c>
      <c r="AG22" s="32">
        <v>9254.3250000000007</v>
      </c>
      <c r="AH22" s="32">
        <v>8831.0169999999998</v>
      </c>
      <c r="AI22" s="32">
        <v>8908.5779999999995</v>
      </c>
      <c r="AJ22" s="32">
        <v>10844.254000000001</v>
      </c>
      <c r="AK22" s="32">
        <v>11417.874</v>
      </c>
      <c r="AL22" s="32">
        <v>10628.857</v>
      </c>
      <c r="AM22" s="32">
        <v>10734.622904666725</v>
      </c>
      <c r="AN22" s="32">
        <v>10717.308588348144</v>
      </c>
      <c r="AO22" s="32">
        <v>10746.444307650225</v>
      </c>
      <c r="AP22" s="32">
        <v>10739.985012659365</v>
      </c>
      <c r="AQ22" s="32">
        <v>10694.043742202544</v>
      </c>
      <c r="AR22" s="32">
        <v>10658.94084860343</v>
      </c>
      <c r="AS22" s="32">
        <v>10649.197353698166</v>
      </c>
      <c r="AT22" s="32">
        <v>10677.277683845885</v>
      </c>
      <c r="AU22" s="32">
        <v>10716.508196341687</v>
      </c>
      <c r="AV22" s="32">
        <v>10796.246796076572</v>
      </c>
    </row>
    <row r="23" spans="1:48" x14ac:dyDescent="0.25">
      <c r="A23" s="1"/>
      <c r="B23" s="59"/>
      <c r="C23" s="57"/>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x14ac:dyDescent="0.25">
      <c r="A24" s="1"/>
      <c r="B24" s="59" t="s">
        <v>160</v>
      </c>
      <c r="C24" s="57"/>
      <c r="D24" s="32">
        <v>1132.8320000000001</v>
      </c>
      <c r="E24" s="32">
        <v>1020.057</v>
      </c>
      <c r="F24" s="32">
        <v>1658.0150000000001</v>
      </c>
      <c r="G24" s="32">
        <v>1363.6669999999999</v>
      </c>
      <c r="H24" s="32">
        <v>1765.9369999999999</v>
      </c>
      <c r="I24" s="32">
        <v>1803.6679999999999</v>
      </c>
      <c r="J24" s="32">
        <v>2109.4360000000001</v>
      </c>
      <c r="K24" s="32">
        <v>2034.741</v>
      </c>
      <c r="L24" s="32">
        <v>1979.1690000000001</v>
      </c>
      <c r="M24" s="32">
        <v>2161.8710000000001</v>
      </c>
      <c r="N24" s="32">
        <v>1720.6369999999999</v>
      </c>
      <c r="O24" s="32">
        <v>2109.3429999999998</v>
      </c>
      <c r="P24" s="32">
        <v>1389.537</v>
      </c>
      <c r="Q24" s="32">
        <v>2828.239</v>
      </c>
      <c r="R24" s="32">
        <v>2883.3670000000002</v>
      </c>
      <c r="S24" s="32">
        <v>2668.5140000000001</v>
      </c>
      <c r="T24" s="32">
        <v>1802.1</v>
      </c>
      <c r="U24" s="32">
        <v>2528.9070000000002</v>
      </c>
      <c r="V24" s="32">
        <v>2434.1370000000002</v>
      </c>
      <c r="W24" s="32">
        <v>1761.0309999999999</v>
      </c>
      <c r="X24" s="32">
        <v>1504.99</v>
      </c>
      <c r="Y24" s="32">
        <v>1148.268</v>
      </c>
      <c r="Z24" s="32">
        <v>2343.3040000000001</v>
      </c>
      <c r="AA24" s="32">
        <v>3198.366</v>
      </c>
      <c r="AB24" s="32">
        <v>3178.8249999999998</v>
      </c>
      <c r="AC24" s="32">
        <v>2038.5070000000001</v>
      </c>
      <c r="AD24" s="32">
        <v>1728.498</v>
      </c>
      <c r="AE24" s="32">
        <v>2484.7069999999999</v>
      </c>
      <c r="AF24" s="32">
        <v>2136.2959999999998</v>
      </c>
      <c r="AG24" s="32">
        <v>1906.9829999999999</v>
      </c>
      <c r="AH24" s="32">
        <v>2020.0319999999999</v>
      </c>
      <c r="AI24" s="32">
        <v>3574.3530000000001</v>
      </c>
      <c r="AJ24" s="32">
        <v>5253.39</v>
      </c>
      <c r="AK24" s="32">
        <v>4003.6480000000001</v>
      </c>
      <c r="AL24" s="32">
        <v>3975.16</v>
      </c>
      <c r="AM24" s="32">
        <v>3880.0050037124802</v>
      </c>
      <c r="AN24" s="32">
        <v>3654.7552759082573</v>
      </c>
      <c r="AO24" s="32">
        <v>3714.7349932380075</v>
      </c>
      <c r="AP24" s="32">
        <v>3997.2148630976535</v>
      </c>
      <c r="AQ24" s="32">
        <v>4070.0820797375545</v>
      </c>
      <c r="AR24" s="32">
        <v>4186.8230471763745</v>
      </c>
      <c r="AS24" s="32">
        <v>4307.2404007976547</v>
      </c>
      <c r="AT24" s="32">
        <v>4451.8216907874048</v>
      </c>
      <c r="AU24" s="32">
        <v>4590.3947282328736</v>
      </c>
      <c r="AV24" s="32">
        <v>4665.6932987390137</v>
      </c>
    </row>
    <row r="25" spans="1:48" x14ac:dyDescent="0.25">
      <c r="A25" s="1"/>
      <c r="B25" s="59"/>
      <c r="C25" s="57"/>
      <c r="D25" s="1"/>
      <c r="E25" s="1"/>
      <c r="F25" s="1"/>
      <c r="G25" s="1"/>
      <c r="H25" s="1"/>
      <c r="I25" s="1"/>
      <c r="J25" s="1"/>
      <c r="K25" s="1"/>
      <c r="L25" s="1"/>
      <c r="M25" s="1"/>
      <c r="N25" s="1"/>
      <c r="O25" s="1"/>
      <c r="P25" s="1"/>
      <c r="Q25" s="1"/>
      <c r="R25" s="1"/>
      <c r="S25" s="1"/>
      <c r="T25" s="1"/>
      <c r="U25" s="1"/>
      <c r="V25" s="32"/>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59" t="s">
        <v>161</v>
      </c>
      <c r="C26" s="57"/>
      <c r="D26" s="32"/>
      <c r="E26" s="32"/>
      <c r="F26" s="32"/>
      <c r="G26" s="32"/>
      <c r="H26" s="32"/>
      <c r="I26" s="32"/>
      <c r="J26" s="32"/>
      <c r="K26" s="32"/>
      <c r="L26" s="32"/>
      <c r="M26" s="32"/>
      <c r="N26" s="32"/>
      <c r="O26" s="32"/>
      <c r="P26" s="32"/>
      <c r="Q26" s="32"/>
      <c r="R26" s="32"/>
      <c r="S26" s="32"/>
      <c r="T26" s="32"/>
      <c r="U26" s="32"/>
      <c r="V26" s="32">
        <v>2255.2859999999991</v>
      </c>
      <c r="W26" s="32">
        <v>1597.6870000000008</v>
      </c>
      <c r="X26" s="32">
        <v>1333.0939999999991</v>
      </c>
      <c r="Y26" s="32">
        <v>934.74700000000121</v>
      </c>
      <c r="Z26" s="32">
        <v>1974.8400000000001</v>
      </c>
      <c r="AA26" s="32">
        <v>2744.9160000000011</v>
      </c>
      <c r="AB26" s="32">
        <v>2625.9799999999996</v>
      </c>
      <c r="AC26" s="32">
        <v>1569.7399999999998</v>
      </c>
      <c r="AD26" s="32">
        <v>1212.6640000000007</v>
      </c>
      <c r="AE26" s="32">
        <v>2183.5640000000003</v>
      </c>
      <c r="AF26" s="32">
        <v>1982.8290000000015</v>
      </c>
      <c r="AG26" s="32">
        <v>1651.9310000000005</v>
      </c>
      <c r="AH26" s="32">
        <v>1814.7039999999997</v>
      </c>
      <c r="AI26" s="32">
        <v>3408.7970000000005</v>
      </c>
      <c r="AJ26" s="32">
        <v>4904.9489999999987</v>
      </c>
      <c r="AK26" s="32">
        <v>3725.5079999999998</v>
      </c>
      <c r="AL26" s="32">
        <v>3847.509</v>
      </c>
      <c r="AM26" s="32">
        <v>3748.4681780072151</v>
      </c>
      <c r="AN26" s="32">
        <v>3524.5397822061586</v>
      </c>
      <c r="AO26" s="32">
        <v>3597.7419481409106</v>
      </c>
      <c r="AP26" s="32">
        <v>3885.015505341471</v>
      </c>
      <c r="AQ26" s="32">
        <v>3969.7007995051354</v>
      </c>
      <c r="AR26" s="32">
        <v>4102.4597390987328</v>
      </c>
      <c r="AS26" s="32">
        <v>4241.240833195101</v>
      </c>
      <c r="AT26" s="32">
        <v>4403.8735744742007</v>
      </c>
      <c r="AU26" s="32">
        <v>4559.6614138270324</v>
      </c>
      <c r="AV26" s="32">
        <v>4650.8037653643896</v>
      </c>
    </row>
    <row r="27" spans="1:48" x14ac:dyDescent="0.25">
      <c r="A27" s="1"/>
      <c r="B27" s="59"/>
      <c r="C27" s="57"/>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25">
      <c r="A28" s="1"/>
      <c r="B28" s="59" t="s">
        <v>162</v>
      </c>
      <c r="C28" s="57"/>
      <c r="D28" s="32">
        <v>955.50900000000001</v>
      </c>
      <c r="E28" s="32">
        <v>987.827</v>
      </c>
      <c r="F28" s="32">
        <v>1448.559</v>
      </c>
      <c r="G28" s="32">
        <v>1220.377</v>
      </c>
      <c r="H28" s="32">
        <v>1531.6120000000001</v>
      </c>
      <c r="I28" s="32">
        <v>1496.7850000000001</v>
      </c>
      <c r="J28" s="32">
        <v>2140.0790000000002</v>
      </c>
      <c r="K28" s="32">
        <v>1896.4860000000001</v>
      </c>
      <c r="L28" s="32">
        <v>1619.827</v>
      </c>
      <c r="M28" s="32">
        <v>1934.837</v>
      </c>
      <c r="N28" s="32">
        <v>1721.7529999999999</v>
      </c>
      <c r="O28" s="32">
        <v>2062.8200000000002</v>
      </c>
      <c r="P28" s="32">
        <v>1227.297</v>
      </c>
      <c r="Q28" s="32">
        <v>2521.9859999999999</v>
      </c>
      <c r="R28" s="32">
        <v>3035.3389999999999</v>
      </c>
      <c r="S28" s="32">
        <v>2074.1460000000002</v>
      </c>
      <c r="T28" s="32">
        <v>1642.8579999999999</v>
      </c>
      <c r="U28" s="32">
        <v>2051.7979999999998</v>
      </c>
      <c r="V28" s="32">
        <v>1869.0309999999999</v>
      </c>
      <c r="W28" s="32">
        <v>1290.104</v>
      </c>
      <c r="X28" s="32">
        <v>910.245</v>
      </c>
      <c r="Y28" s="32">
        <v>889.05399999999997</v>
      </c>
      <c r="Z28" s="32">
        <v>1207.576</v>
      </c>
      <c r="AA28" s="32">
        <v>2602.2130000000002</v>
      </c>
      <c r="AB28" s="32">
        <v>2109.674</v>
      </c>
      <c r="AC28" s="32">
        <v>1252.001</v>
      </c>
      <c r="AD28" s="32">
        <v>845.91399999999999</v>
      </c>
      <c r="AE28" s="32">
        <v>1742.97</v>
      </c>
      <c r="AF28" s="32">
        <v>1746.702</v>
      </c>
      <c r="AG28" s="32">
        <v>893.61099999999999</v>
      </c>
      <c r="AH28" s="32">
        <v>1126.114</v>
      </c>
      <c r="AI28" s="32">
        <v>2869.4009999999998</v>
      </c>
      <c r="AJ28" s="32">
        <v>4013.9209999999998</v>
      </c>
      <c r="AK28" s="32">
        <v>3257.038</v>
      </c>
      <c r="AL28" s="32">
        <v>3169.183</v>
      </c>
      <c r="AM28" s="32">
        <v>2907.8904689082719</v>
      </c>
      <c r="AN28" s="32">
        <v>2911.7971919084721</v>
      </c>
      <c r="AO28" s="32">
        <v>2957.011045868865</v>
      </c>
      <c r="AP28" s="32">
        <v>3253.5465744123212</v>
      </c>
      <c r="AQ28" s="32">
        <v>3350.7747214861174</v>
      </c>
      <c r="AR28" s="32">
        <v>3494.1469708654422</v>
      </c>
      <c r="AS28" s="32">
        <v>3639.6533909667505</v>
      </c>
      <c r="AT28" s="32">
        <v>3805.0210415117544</v>
      </c>
      <c r="AU28" s="32">
        <v>3959.5783923063063</v>
      </c>
      <c r="AV28" s="32">
        <v>4044.6283359860499</v>
      </c>
    </row>
    <row r="29" spans="1:48" ht="15.75" thickBot="1" x14ac:dyDescent="0.3">
      <c r="A29" s="1"/>
      <c r="B29" s="27"/>
      <c r="C29" s="29"/>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row>
    <row r="30" spans="1:48" x14ac:dyDescent="0.25">
      <c r="A30" s="1"/>
      <c r="B30" s="1"/>
      <c r="C30" s="2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70"/>
  <sheetViews>
    <sheetView zoomScale="99" zoomScaleNormal="99" workbookViewId="0">
      <pane xSplit="3" ySplit="2" topLeftCell="D3" activePane="bottomRight" state="frozen"/>
      <selection activeCell="AT1" sqref="AT1:AU2"/>
      <selection pane="topRight" activeCell="AT1" sqref="AT1:AU2"/>
      <selection pane="bottomLeft" activeCell="AT1" sqref="AT1:AU2"/>
      <selection pane="bottomRight"/>
    </sheetView>
  </sheetViews>
  <sheetFormatPr defaultColWidth="8.7109375" defaultRowHeight="15" x14ac:dyDescent="0.25"/>
  <cols>
    <col min="1" max="1" width="8.7109375" style="2"/>
    <col min="2" max="2" width="43" style="2" customWidth="1"/>
    <col min="3" max="3" width="16" style="2" bestFit="1" customWidth="1"/>
    <col min="4" max="35" width="11.5703125" style="2" customWidth="1"/>
    <col min="36" max="48" width="10.42578125" style="2" bestFit="1" customWidth="1"/>
    <col min="49" max="16384" width="8.7109375" style="2"/>
  </cols>
  <sheetData>
    <row r="1" spans="1:48" x14ac:dyDescent="0.25">
      <c r="A1" s="69" t="s">
        <v>6</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c r="AO1" s="70"/>
      <c r="AP1" s="70"/>
      <c r="AQ1" s="70"/>
      <c r="AR1" s="70"/>
      <c r="AS1" s="70"/>
      <c r="AT1" s="70"/>
      <c r="AU1" s="70"/>
      <c r="AV1" s="70"/>
    </row>
    <row r="2" spans="1:48" x14ac:dyDescent="0.25">
      <c r="B2" s="15" t="str">
        <f>+"Value Added to the US Economy by the "&amp;TOC!A90&amp;" Ag Sector"</f>
        <v>Value Added to the US Economy by the Arkansas Ag Sector</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75" thickBot="1" x14ac:dyDescent="0.3">
      <c r="A3" s="1"/>
      <c r="B3" s="19"/>
      <c r="C3" s="20"/>
      <c r="D3" s="19"/>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row>
    <row r="4" spans="1:48" x14ac:dyDescent="0.25">
      <c r="A4" s="1"/>
      <c r="B4" s="30" t="s">
        <v>91</v>
      </c>
      <c r="C4" s="3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25">
      <c r="A5" s="1"/>
      <c r="B5" s="64" t="s">
        <v>163</v>
      </c>
      <c r="C5" s="49"/>
      <c r="D5" s="32">
        <v>1583.482</v>
      </c>
      <c r="E5" s="32">
        <v>1718.0440000000001</v>
      </c>
      <c r="F5" s="32">
        <v>1941.289</v>
      </c>
      <c r="G5" s="32">
        <v>1442.1690000000001</v>
      </c>
      <c r="H5" s="32">
        <v>2174.502</v>
      </c>
      <c r="I5" s="32">
        <v>1998.7159999999999</v>
      </c>
      <c r="J5" s="32">
        <v>2747.6770000000001</v>
      </c>
      <c r="K5" s="32">
        <v>2535.8609999999999</v>
      </c>
      <c r="L5" s="32">
        <v>1992.8630000000001</v>
      </c>
      <c r="M5" s="32">
        <v>1790.521</v>
      </c>
      <c r="N5" s="32">
        <v>1525.3779999999999</v>
      </c>
      <c r="O5" s="32">
        <v>1616.211</v>
      </c>
      <c r="P5" s="32">
        <v>1593.5219999999999</v>
      </c>
      <c r="Q5" s="32">
        <v>2156.4389999999999</v>
      </c>
      <c r="R5" s="32">
        <v>2697.2060000000001</v>
      </c>
      <c r="S5" s="32">
        <v>2032.5820000000001</v>
      </c>
      <c r="T5" s="32">
        <v>2416.2950000000001</v>
      </c>
      <c r="U5" s="32">
        <v>2899.9659999999999</v>
      </c>
      <c r="V5" s="32">
        <v>3353.81</v>
      </c>
      <c r="W5" s="32">
        <v>3110.71</v>
      </c>
      <c r="X5" s="32">
        <v>3248.1869999999999</v>
      </c>
      <c r="Y5" s="32">
        <v>3646.2069999999999</v>
      </c>
      <c r="Z5" s="32">
        <v>4099.6710000000003</v>
      </c>
      <c r="AA5" s="32">
        <v>4849.518</v>
      </c>
      <c r="AB5" s="32">
        <v>3963.7919999999999</v>
      </c>
      <c r="AC5" s="32">
        <v>3182.538</v>
      </c>
      <c r="AD5" s="32">
        <v>3053.7</v>
      </c>
      <c r="AE5" s="32">
        <v>3140.8359999999998</v>
      </c>
      <c r="AF5" s="32">
        <v>3167.4810000000002</v>
      </c>
      <c r="AG5" s="32">
        <v>2668.3739999999998</v>
      </c>
      <c r="AH5" s="32">
        <v>3254.6959999999999</v>
      </c>
      <c r="AI5" s="32">
        <v>4195.4089999999997</v>
      </c>
      <c r="AJ5" s="32">
        <v>4592.9560000000001</v>
      </c>
      <c r="AK5" s="32">
        <v>5122.0439999999999</v>
      </c>
      <c r="AL5" s="32">
        <v>4128.223</v>
      </c>
      <c r="AM5" s="32">
        <v>3378.5448804314296</v>
      </c>
      <c r="AN5" s="32">
        <v>3478.8353637710616</v>
      </c>
      <c r="AO5" s="32">
        <v>3692.9579229299006</v>
      </c>
      <c r="AP5" s="32">
        <v>3808.7455507470872</v>
      </c>
      <c r="AQ5" s="32">
        <v>3855.5763971586662</v>
      </c>
      <c r="AR5" s="32">
        <v>3864.8761148117583</v>
      </c>
      <c r="AS5" s="32">
        <v>3891.6110193938421</v>
      </c>
      <c r="AT5" s="32">
        <v>3940.2324792479612</v>
      </c>
      <c r="AU5" s="32">
        <v>4004.4502328657063</v>
      </c>
      <c r="AV5" s="32">
        <v>4051.6047073257873</v>
      </c>
    </row>
    <row r="6" spans="1:48" x14ac:dyDescent="0.25">
      <c r="A6" s="1"/>
      <c r="B6" s="65" t="s">
        <v>164</v>
      </c>
      <c r="C6" s="49"/>
      <c r="D6" s="32">
        <v>1552.615</v>
      </c>
      <c r="E6" s="32">
        <v>1539.0509999999999</v>
      </c>
      <c r="F6" s="32">
        <v>1947.56</v>
      </c>
      <c r="G6" s="32">
        <v>1457.3789999999999</v>
      </c>
      <c r="H6" s="32">
        <v>2255.0300000000002</v>
      </c>
      <c r="I6" s="32">
        <v>2075.2689999999998</v>
      </c>
      <c r="J6" s="32">
        <v>2484.3229999999999</v>
      </c>
      <c r="K6" s="32">
        <v>2400.703</v>
      </c>
      <c r="L6" s="32">
        <v>2124.069</v>
      </c>
      <c r="M6" s="32">
        <v>1811.672</v>
      </c>
      <c r="N6" s="32">
        <v>1291.943</v>
      </c>
      <c r="O6" s="32">
        <v>1472.4290000000001</v>
      </c>
      <c r="P6" s="32">
        <v>1539.491</v>
      </c>
      <c r="Q6" s="32">
        <v>2289.9540000000002</v>
      </c>
      <c r="R6" s="32">
        <v>2302.7869999999998</v>
      </c>
      <c r="S6" s="32">
        <v>2269.9079999999999</v>
      </c>
      <c r="T6" s="32">
        <v>2376.2420000000002</v>
      </c>
      <c r="U6" s="32">
        <v>3176.7159999999999</v>
      </c>
      <c r="V6" s="32">
        <v>3727.1080000000002</v>
      </c>
      <c r="W6" s="32">
        <v>3472.3670000000002</v>
      </c>
      <c r="X6" s="32">
        <v>3531.625</v>
      </c>
      <c r="Y6" s="32">
        <v>3633.29</v>
      </c>
      <c r="Z6" s="32">
        <v>4803.0569999999998</v>
      </c>
      <c r="AA6" s="32">
        <v>5044.4930000000004</v>
      </c>
      <c r="AB6" s="32">
        <v>4460.2650000000003</v>
      </c>
      <c r="AC6" s="32">
        <v>3616.63</v>
      </c>
      <c r="AD6" s="32">
        <v>3462.3180000000002</v>
      </c>
      <c r="AE6" s="32">
        <v>3595.768</v>
      </c>
      <c r="AF6" s="32">
        <v>3428.3910000000001</v>
      </c>
      <c r="AG6" s="32">
        <v>3391.0920000000001</v>
      </c>
      <c r="AH6" s="32">
        <v>4002.9879999999998</v>
      </c>
      <c r="AI6" s="32">
        <v>4640.951</v>
      </c>
      <c r="AJ6" s="32">
        <v>5413.9480000000003</v>
      </c>
      <c r="AK6" s="32">
        <v>5531.4840000000004</v>
      </c>
      <c r="AL6" s="32">
        <v>4796.5029999999997</v>
      </c>
      <c r="AM6" s="32">
        <v>4179.9160310676125</v>
      </c>
      <c r="AN6" s="32">
        <v>4062.9283682456658</v>
      </c>
      <c r="AO6" s="32">
        <v>4310.1620448476797</v>
      </c>
      <c r="AP6" s="32">
        <v>4429.3288744062102</v>
      </c>
      <c r="AQ6" s="32">
        <v>4478.68839892095</v>
      </c>
      <c r="AR6" s="32">
        <v>4491.5977141746589</v>
      </c>
      <c r="AS6" s="32">
        <v>4519.1507711088643</v>
      </c>
      <c r="AT6" s="32">
        <v>4566.4885142899466</v>
      </c>
      <c r="AU6" s="32">
        <v>4627.8583923715087</v>
      </c>
      <c r="AV6" s="32">
        <v>4673.779407052717</v>
      </c>
    </row>
    <row r="7" spans="1:48" x14ac:dyDescent="0.25">
      <c r="A7" s="1"/>
      <c r="B7" s="65" t="s">
        <v>165</v>
      </c>
      <c r="C7" s="49"/>
      <c r="D7" s="32">
        <v>404.07100000000003</v>
      </c>
      <c r="E7" s="32">
        <v>384.447</v>
      </c>
      <c r="F7" s="32">
        <v>539.18899999999996</v>
      </c>
      <c r="G7" s="32">
        <v>379.99400000000003</v>
      </c>
      <c r="H7" s="32">
        <v>557.577</v>
      </c>
      <c r="I7" s="32">
        <v>590.471</v>
      </c>
      <c r="J7" s="32">
        <v>634.80799999999999</v>
      </c>
      <c r="K7" s="32">
        <v>476.49299999999999</v>
      </c>
      <c r="L7" s="32">
        <v>541.42999999999995</v>
      </c>
      <c r="M7" s="32">
        <v>388.62200000000001</v>
      </c>
      <c r="N7" s="32">
        <v>246.39400000000001</v>
      </c>
      <c r="O7" s="32">
        <v>302.41000000000003</v>
      </c>
      <c r="P7" s="32">
        <v>262.46800000000002</v>
      </c>
      <c r="Q7" s="32">
        <v>716.49900000000002</v>
      </c>
      <c r="R7" s="32">
        <v>394.31599999999997</v>
      </c>
      <c r="S7" s="32">
        <v>610.56799999999998</v>
      </c>
      <c r="T7" s="32">
        <v>544.38800000000003</v>
      </c>
      <c r="U7" s="32">
        <v>782.28700000000003</v>
      </c>
      <c r="V7" s="32">
        <v>449.291</v>
      </c>
      <c r="W7" s="32">
        <v>353.37</v>
      </c>
      <c r="X7" s="32">
        <v>513.31299999999999</v>
      </c>
      <c r="Y7" s="32">
        <v>561.77200000000005</v>
      </c>
      <c r="Z7" s="32">
        <v>602.95000000000005</v>
      </c>
      <c r="AA7" s="32">
        <v>413.053</v>
      </c>
      <c r="AB7" s="32">
        <v>414.19799999999998</v>
      </c>
      <c r="AC7" s="32">
        <v>210.273</v>
      </c>
      <c r="AD7" s="32">
        <v>253.477</v>
      </c>
      <c r="AE7" s="32">
        <v>365.13099999999997</v>
      </c>
      <c r="AF7" s="32">
        <v>388.94299999999998</v>
      </c>
      <c r="AG7" s="32">
        <v>435.29199999999997</v>
      </c>
      <c r="AH7" s="32">
        <v>540.346</v>
      </c>
      <c r="AI7" s="32">
        <v>598.78</v>
      </c>
      <c r="AJ7" s="32">
        <v>533.721</v>
      </c>
      <c r="AK7" s="32">
        <v>696.02</v>
      </c>
      <c r="AL7" s="32">
        <v>510.26900000000001</v>
      </c>
      <c r="AM7" s="32">
        <v>558.29708403555401</v>
      </c>
      <c r="AN7" s="32">
        <v>513.01850783087934</v>
      </c>
      <c r="AO7" s="32">
        <v>525.72346283804916</v>
      </c>
      <c r="AP7" s="32">
        <v>536.96067453837156</v>
      </c>
      <c r="AQ7" s="32">
        <v>545.4169979389178</v>
      </c>
      <c r="AR7" s="32">
        <v>554.11573815686143</v>
      </c>
      <c r="AS7" s="32">
        <v>564.66842572237965</v>
      </c>
      <c r="AT7" s="32">
        <v>576.60429205823004</v>
      </c>
      <c r="AU7" s="32">
        <v>589.93173744269768</v>
      </c>
      <c r="AV7" s="32">
        <v>602.69080431566101</v>
      </c>
    </row>
    <row r="8" spans="1:48" x14ac:dyDescent="0.25">
      <c r="A8" s="1"/>
      <c r="B8" s="65" t="s">
        <v>166</v>
      </c>
      <c r="C8" s="49"/>
      <c r="D8" s="32">
        <v>78.221999999999994</v>
      </c>
      <c r="E8" s="32">
        <v>75.662999999999997</v>
      </c>
      <c r="F8" s="32">
        <v>121.377</v>
      </c>
      <c r="G8" s="32">
        <v>83.16</v>
      </c>
      <c r="H8" s="32">
        <v>99.933000000000007</v>
      </c>
      <c r="I8" s="32">
        <v>103.492</v>
      </c>
      <c r="J8" s="32">
        <v>164.65799999999999</v>
      </c>
      <c r="K8" s="32">
        <v>176.584</v>
      </c>
      <c r="L8" s="32">
        <v>94.364000000000004</v>
      </c>
      <c r="M8" s="32">
        <v>65.706999999999994</v>
      </c>
      <c r="N8" s="32">
        <v>98.194000000000003</v>
      </c>
      <c r="O8" s="32">
        <v>141.91200000000001</v>
      </c>
      <c r="P8" s="32">
        <v>184.96</v>
      </c>
      <c r="Q8" s="32">
        <v>188.23599999999999</v>
      </c>
      <c r="R8" s="32">
        <v>154.4</v>
      </c>
      <c r="S8" s="32">
        <v>122.706</v>
      </c>
      <c r="T8" s="32">
        <v>156.54900000000001</v>
      </c>
      <c r="U8" s="32">
        <v>362.572</v>
      </c>
      <c r="V8" s="32">
        <v>406.25299999999999</v>
      </c>
      <c r="W8" s="32">
        <v>321.20600000000002</v>
      </c>
      <c r="X8" s="32">
        <v>285.952</v>
      </c>
      <c r="Y8" s="32">
        <v>383.11099999999999</v>
      </c>
      <c r="Z8" s="32">
        <v>742.19299999999998</v>
      </c>
      <c r="AA8" s="32">
        <v>934.81100000000004</v>
      </c>
      <c r="AB8" s="32">
        <v>815.46100000000001</v>
      </c>
      <c r="AC8" s="32">
        <v>623.68899999999996</v>
      </c>
      <c r="AD8" s="32">
        <v>473.82600000000002</v>
      </c>
      <c r="AE8" s="32">
        <v>467.07400000000001</v>
      </c>
      <c r="AF8" s="32">
        <v>486.20299999999997</v>
      </c>
      <c r="AG8" s="32">
        <v>515.90200000000004</v>
      </c>
      <c r="AH8" s="32">
        <v>573.11500000000001</v>
      </c>
      <c r="AI8" s="32">
        <v>761.95600000000002</v>
      </c>
      <c r="AJ8" s="32">
        <v>921.46</v>
      </c>
      <c r="AK8" s="32">
        <v>842.10799999999995</v>
      </c>
      <c r="AL8" s="32">
        <v>714.67899999999997</v>
      </c>
      <c r="AM8" s="32">
        <v>583.53510628833396</v>
      </c>
      <c r="AN8" s="32">
        <v>599.00723353908188</v>
      </c>
      <c r="AO8" s="32">
        <v>625.44109407601741</v>
      </c>
      <c r="AP8" s="32">
        <v>626.85186060898832</v>
      </c>
      <c r="AQ8" s="32">
        <v>626.62895703908703</v>
      </c>
      <c r="AR8" s="32">
        <v>627.84195343412932</v>
      </c>
      <c r="AS8" s="32">
        <v>632.32907523535187</v>
      </c>
      <c r="AT8" s="32">
        <v>639.22437147710093</v>
      </c>
      <c r="AU8" s="32">
        <v>643.67108727373329</v>
      </c>
      <c r="AV8" s="32">
        <v>645.47044207055728</v>
      </c>
    </row>
    <row r="9" spans="1:48" x14ac:dyDescent="0.25">
      <c r="A9" s="1"/>
      <c r="B9" s="65" t="s">
        <v>167</v>
      </c>
      <c r="C9" s="49"/>
      <c r="D9" s="32">
        <v>550.62300000000005</v>
      </c>
      <c r="E9" s="32">
        <v>498.322</v>
      </c>
      <c r="F9" s="32">
        <v>662.05899999999997</v>
      </c>
      <c r="G9" s="32">
        <v>362.089</v>
      </c>
      <c r="H9" s="32">
        <v>811.16899999999998</v>
      </c>
      <c r="I9" s="32">
        <v>683.79200000000003</v>
      </c>
      <c r="J9" s="32">
        <v>959.02</v>
      </c>
      <c r="K9" s="32">
        <v>871.81799999999998</v>
      </c>
      <c r="L9" s="32">
        <v>889.74800000000005</v>
      </c>
      <c r="M9" s="32">
        <v>820.95600000000002</v>
      </c>
      <c r="N9" s="32">
        <v>478.584</v>
      </c>
      <c r="O9" s="32">
        <v>540.92700000000002</v>
      </c>
      <c r="P9" s="32">
        <v>481.95299999999997</v>
      </c>
      <c r="Q9" s="32">
        <v>639.20799999999997</v>
      </c>
      <c r="R9" s="32">
        <v>936.79300000000001</v>
      </c>
      <c r="S9" s="32">
        <v>750.61</v>
      </c>
      <c r="T9" s="32">
        <v>914.16700000000003</v>
      </c>
      <c r="U9" s="32">
        <v>1156.0060000000001</v>
      </c>
      <c r="V9" s="32">
        <v>1637.8810000000001</v>
      </c>
      <c r="W9" s="32">
        <v>1434.9469999999999</v>
      </c>
      <c r="X9" s="32">
        <v>1406.0540000000001</v>
      </c>
      <c r="Y9" s="32">
        <v>1318.3589999999999</v>
      </c>
      <c r="Z9" s="32">
        <v>1275.8219999999999</v>
      </c>
      <c r="AA9" s="32">
        <v>1641.0809999999999</v>
      </c>
      <c r="AB9" s="32">
        <v>1541.326</v>
      </c>
      <c r="AC9" s="32">
        <v>1285.0450000000001</v>
      </c>
      <c r="AD9" s="32">
        <v>1027.027</v>
      </c>
      <c r="AE9" s="32">
        <v>1016.296</v>
      </c>
      <c r="AF9" s="32">
        <v>1031.9079999999999</v>
      </c>
      <c r="AG9" s="32">
        <v>1075.2729999999999</v>
      </c>
      <c r="AH9" s="32">
        <v>1137.085</v>
      </c>
      <c r="AI9" s="32">
        <v>1363.539</v>
      </c>
      <c r="AJ9" s="32">
        <v>1329.2950000000001</v>
      </c>
      <c r="AK9" s="32">
        <v>1550.5509999999999</v>
      </c>
      <c r="AL9" s="32">
        <v>1645.26</v>
      </c>
      <c r="AM9" s="32">
        <v>1345.6163501098106</v>
      </c>
      <c r="AN9" s="32">
        <v>1205.7696323238406</v>
      </c>
      <c r="AO9" s="32">
        <v>1320.270564959618</v>
      </c>
      <c r="AP9" s="32">
        <v>1387.2570680836441</v>
      </c>
      <c r="AQ9" s="32">
        <v>1418.0516920118885</v>
      </c>
      <c r="AR9" s="32">
        <v>1416.821171390462</v>
      </c>
      <c r="AS9" s="32">
        <v>1406.3099507599641</v>
      </c>
      <c r="AT9" s="32">
        <v>1392.7501031734623</v>
      </c>
      <c r="AU9" s="32">
        <v>1388.4837499181506</v>
      </c>
      <c r="AV9" s="32">
        <v>1383.0507212375012</v>
      </c>
    </row>
    <row r="10" spans="1:48" x14ac:dyDescent="0.25">
      <c r="A10" s="1"/>
      <c r="B10" s="65" t="s">
        <v>168</v>
      </c>
      <c r="C10" s="49"/>
      <c r="D10" s="32">
        <v>14.189</v>
      </c>
      <c r="E10" s="32">
        <v>17.481000000000002</v>
      </c>
      <c r="F10" s="32">
        <v>10.087999999999999</v>
      </c>
      <c r="G10" s="32">
        <v>11.18</v>
      </c>
      <c r="H10" s="32">
        <v>9.593</v>
      </c>
      <c r="I10" s="32">
        <v>13.847</v>
      </c>
      <c r="J10" s="32">
        <v>9.5340000000000007</v>
      </c>
      <c r="K10" s="32">
        <v>15.257999999999999</v>
      </c>
      <c r="L10" s="32">
        <v>9.2159999999999993</v>
      </c>
      <c r="M10" s="32">
        <v>11.016999999999999</v>
      </c>
      <c r="N10" s="32">
        <v>11.138999999999999</v>
      </c>
      <c r="O10" s="32">
        <v>9.9120000000000008</v>
      </c>
      <c r="P10" s="32">
        <v>9.7919999999999998</v>
      </c>
      <c r="Q10" s="32">
        <v>12.555</v>
      </c>
      <c r="R10" s="32">
        <v>11.492000000000001</v>
      </c>
      <c r="S10" s="32">
        <v>14.238</v>
      </c>
      <c r="T10" s="32">
        <v>13.465</v>
      </c>
      <c r="U10" s="32">
        <v>5.3380000000000001</v>
      </c>
      <c r="V10" s="32">
        <v>9.298</v>
      </c>
      <c r="W10" s="32">
        <v>6.258</v>
      </c>
      <c r="X10" s="32">
        <v>7.9359999999999999</v>
      </c>
      <c r="Y10" s="32">
        <v>8.1980000000000004</v>
      </c>
      <c r="Z10" s="32">
        <v>7.6470000000000002</v>
      </c>
      <c r="AA10" s="32">
        <v>8.0510000000000002</v>
      </c>
      <c r="AB10" s="32">
        <v>8.4659999999999993</v>
      </c>
      <c r="AC10" s="32">
        <v>8.0619999999999994</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row>
    <row r="11" spans="1:48" x14ac:dyDescent="0.25">
      <c r="A11" s="1"/>
      <c r="B11" s="65" t="s">
        <v>169</v>
      </c>
      <c r="C11" s="49"/>
      <c r="D11" s="32">
        <v>459.4</v>
      </c>
      <c r="E11" s="32">
        <v>509.75299999999999</v>
      </c>
      <c r="F11" s="32">
        <v>562.02599999999995</v>
      </c>
      <c r="G11" s="32">
        <v>572.07000000000005</v>
      </c>
      <c r="H11" s="32">
        <v>719.43700000000001</v>
      </c>
      <c r="I11" s="32">
        <v>627.12</v>
      </c>
      <c r="J11" s="32">
        <v>661.19500000000005</v>
      </c>
      <c r="K11" s="32">
        <v>797.255</v>
      </c>
      <c r="L11" s="32">
        <v>519.48699999999997</v>
      </c>
      <c r="M11" s="32">
        <v>452.83199999999999</v>
      </c>
      <c r="N11" s="32">
        <v>380.20800000000003</v>
      </c>
      <c r="O11" s="32">
        <v>391.589</v>
      </c>
      <c r="P11" s="32">
        <v>512.89</v>
      </c>
      <c r="Q11" s="32">
        <v>638.61099999999999</v>
      </c>
      <c r="R11" s="32">
        <v>717.18399999999997</v>
      </c>
      <c r="S11" s="32">
        <v>664.82600000000002</v>
      </c>
      <c r="T11" s="32">
        <v>638.55799999999999</v>
      </c>
      <c r="U11" s="32">
        <v>765.81500000000005</v>
      </c>
      <c r="V11" s="32">
        <v>1118.71</v>
      </c>
      <c r="W11" s="32">
        <v>1268.386</v>
      </c>
      <c r="X11" s="32">
        <v>1222.0450000000001</v>
      </c>
      <c r="Y11" s="32">
        <v>1257.279</v>
      </c>
      <c r="Z11" s="32">
        <v>2051.88</v>
      </c>
      <c r="AA11" s="32">
        <v>1938.864</v>
      </c>
      <c r="AB11" s="32">
        <v>1568.0840000000001</v>
      </c>
      <c r="AC11" s="32">
        <v>1379.0820000000001</v>
      </c>
      <c r="AD11" s="32">
        <v>1588.2439999999999</v>
      </c>
      <c r="AE11" s="32">
        <v>1606.883</v>
      </c>
      <c r="AF11" s="32">
        <v>1381.672</v>
      </c>
      <c r="AG11" s="32">
        <v>1227.3219999999999</v>
      </c>
      <c r="AH11" s="32">
        <v>1603.0809999999999</v>
      </c>
      <c r="AI11" s="32">
        <v>1677.4390000000001</v>
      </c>
      <c r="AJ11" s="32">
        <v>2442.4569999999999</v>
      </c>
      <c r="AK11" s="32">
        <v>2254.328</v>
      </c>
      <c r="AL11" s="32">
        <v>1738.624</v>
      </c>
      <c r="AM11" s="32">
        <v>1583.349214100039</v>
      </c>
      <c r="AN11" s="32">
        <v>1638.0061111153727</v>
      </c>
      <c r="AO11" s="32">
        <v>1725.0892052384538</v>
      </c>
      <c r="AP11" s="32">
        <v>1761.6257498492246</v>
      </c>
      <c r="AQ11" s="32">
        <v>1770.8223087453873</v>
      </c>
      <c r="AR11" s="32">
        <v>1774.9341823379518</v>
      </c>
      <c r="AS11" s="32">
        <v>1797.4873237758054</v>
      </c>
      <c r="AT11" s="32">
        <v>1838.5715351131012</v>
      </c>
      <c r="AU11" s="32">
        <v>1885.1004593978789</v>
      </c>
      <c r="AV11" s="32">
        <v>1920.9760744944449</v>
      </c>
    </row>
    <row r="12" spans="1:48" x14ac:dyDescent="0.25">
      <c r="A12" s="1"/>
      <c r="B12" s="65" t="s">
        <v>170</v>
      </c>
      <c r="C12" s="49"/>
      <c r="D12" s="32">
        <v>18.276</v>
      </c>
      <c r="E12" s="32">
        <v>22.582999999999998</v>
      </c>
      <c r="F12" s="32">
        <v>24.582000000000001</v>
      </c>
      <c r="G12" s="32">
        <v>19.756</v>
      </c>
      <c r="H12" s="32">
        <v>26.419</v>
      </c>
      <c r="I12" s="32">
        <v>28.076000000000001</v>
      </c>
      <c r="J12" s="32">
        <v>25.425999999999998</v>
      </c>
      <c r="K12" s="32">
        <v>26.062999999999999</v>
      </c>
      <c r="L12" s="32">
        <v>29.613</v>
      </c>
      <c r="M12" s="32">
        <v>32.642000000000003</v>
      </c>
      <c r="N12" s="32">
        <v>28.815000000000001</v>
      </c>
      <c r="O12" s="32">
        <v>28.741</v>
      </c>
      <c r="P12" s="32">
        <v>28.952999999999999</v>
      </c>
      <c r="Q12" s="32">
        <v>39.350999999999999</v>
      </c>
      <c r="R12" s="32">
        <v>28.416</v>
      </c>
      <c r="S12" s="32">
        <v>44.545999999999999</v>
      </c>
      <c r="T12" s="32">
        <v>46.892000000000003</v>
      </c>
      <c r="U12" s="32">
        <v>42.713999999999999</v>
      </c>
      <c r="V12" s="32">
        <v>19.001999999999999</v>
      </c>
      <c r="W12" s="32">
        <v>13.788</v>
      </c>
      <c r="X12" s="32">
        <v>21.75</v>
      </c>
      <c r="Y12" s="32">
        <v>29.699000000000002</v>
      </c>
      <c r="Z12" s="32">
        <v>48.973999999999997</v>
      </c>
      <c r="AA12" s="32">
        <v>32.874000000000002</v>
      </c>
      <c r="AB12" s="32">
        <v>38.49</v>
      </c>
      <c r="AC12" s="32">
        <v>34.417999999999999</v>
      </c>
      <c r="AD12" s="32">
        <v>22.693999999999999</v>
      </c>
      <c r="AE12" s="32">
        <v>29.885000000000002</v>
      </c>
      <c r="AF12" s="32">
        <v>24.498999999999999</v>
      </c>
      <c r="AG12" s="32">
        <v>0</v>
      </c>
      <c r="AH12" s="32">
        <v>0</v>
      </c>
      <c r="AI12" s="32">
        <v>0</v>
      </c>
      <c r="AJ12" s="32">
        <v>0</v>
      </c>
      <c r="AK12" s="32">
        <v>0</v>
      </c>
      <c r="AL12" s="32">
        <v>26.427</v>
      </c>
      <c r="AM12" s="32">
        <v>8.8089999999999993</v>
      </c>
      <c r="AN12" s="32">
        <v>8.8089999999999993</v>
      </c>
      <c r="AO12" s="32">
        <v>8.8089999999999993</v>
      </c>
      <c r="AP12" s="32">
        <v>8.8089999999999993</v>
      </c>
      <c r="AQ12" s="32">
        <v>8.8089999999999993</v>
      </c>
      <c r="AR12" s="32">
        <v>8.8089999999999993</v>
      </c>
      <c r="AS12" s="32">
        <v>8.8089999999999993</v>
      </c>
      <c r="AT12" s="32">
        <v>8.8089999999999993</v>
      </c>
      <c r="AU12" s="32">
        <v>8.8089999999999993</v>
      </c>
      <c r="AV12" s="32">
        <v>8.8089999999999993</v>
      </c>
    </row>
    <row r="13" spans="1:48" x14ac:dyDescent="0.25">
      <c r="A13" s="1"/>
      <c r="B13" s="65" t="s">
        <v>171</v>
      </c>
      <c r="C13" s="49"/>
      <c r="D13" s="32">
        <v>27.833999999999843</v>
      </c>
      <c r="E13" s="32">
        <v>30.801999999999822</v>
      </c>
      <c r="F13" s="32">
        <v>28.239000000000253</v>
      </c>
      <c r="G13" s="32">
        <v>29.12999999999974</v>
      </c>
      <c r="H13" s="32">
        <v>30.902000000000253</v>
      </c>
      <c r="I13" s="32">
        <v>28.470999999999798</v>
      </c>
      <c r="J13" s="32">
        <v>29.681999999999949</v>
      </c>
      <c r="K13" s="32">
        <v>37.231999999999957</v>
      </c>
      <c r="L13" s="32">
        <v>40.21100000000007</v>
      </c>
      <c r="M13" s="32">
        <v>39.895999999999781</v>
      </c>
      <c r="N13" s="32">
        <v>48.60899999999998</v>
      </c>
      <c r="O13" s="32">
        <v>56.937999999999974</v>
      </c>
      <c r="P13" s="32">
        <v>58.474999999999881</v>
      </c>
      <c r="Q13" s="32">
        <v>55.494000000000142</v>
      </c>
      <c r="R13" s="32">
        <v>60.185999999999751</v>
      </c>
      <c r="S13" s="32">
        <v>62.414000000000037</v>
      </c>
      <c r="T13" s="32">
        <v>62.223000000000233</v>
      </c>
      <c r="U13" s="32">
        <v>61.983999999999867</v>
      </c>
      <c r="V13" s="32">
        <v>86.672999999999732</v>
      </c>
      <c r="W13" s="32">
        <v>74.412000000000276</v>
      </c>
      <c r="X13" s="32">
        <v>74.574999999999591</v>
      </c>
      <c r="Y13" s="32">
        <v>74.872000000000142</v>
      </c>
      <c r="Z13" s="32">
        <v>73.59099999999961</v>
      </c>
      <c r="AA13" s="32">
        <v>75.759000000000725</v>
      </c>
      <c r="AB13" s="32">
        <v>74.240000000000691</v>
      </c>
      <c r="AC13" s="32">
        <v>76.061000000000035</v>
      </c>
      <c r="AD13" s="32">
        <v>97.050000000000367</v>
      </c>
      <c r="AE13" s="32">
        <v>110.49900000000001</v>
      </c>
      <c r="AF13" s="32">
        <v>115.16600000000042</v>
      </c>
      <c r="AG13" s="32">
        <v>137.30300000000034</v>
      </c>
      <c r="AH13" s="32">
        <v>149.3610000000001</v>
      </c>
      <c r="AI13" s="32">
        <v>239.23700000000008</v>
      </c>
      <c r="AJ13" s="32">
        <v>187.01500000000078</v>
      </c>
      <c r="AK13" s="32">
        <v>188.47699999999986</v>
      </c>
      <c r="AL13" s="32">
        <v>161.24399999999937</v>
      </c>
      <c r="AM13" s="32">
        <v>100.30927653387545</v>
      </c>
      <c r="AN13" s="32">
        <v>98.317883436491371</v>
      </c>
      <c r="AO13" s="32">
        <v>104.8287177355418</v>
      </c>
      <c r="AP13" s="32">
        <v>107.82452132598175</v>
      </c>
      <c r="AQ13" s="32">
        <v>108.9594431856693</v>
      </c>
      <c r="AR13" s="32">
        <v>109.07566885525441</v>
      </c>
      <c r="AS13" s="32">
        <v>109.54699561536249</v>
      </c>
      <c r="AT13" s="32">
        <v>110.52921246805219</v>
      </c>
      <c r="AU13" s="32">
        <v>111.86235833904804</v>
      </c>
      <c r="AV13" s="32">
        <v>112.7823649345524</v>
      </c>
    </row>
    <row r="14" spans="1:48" x14ac:dyDescent="0.25">
      <c r="A14" s="1"/>
      <c r="B14" s="65" t="s">
        <v>172</v>
      </c>
      <c r="C14" s="49"/>
      <c r="D14" s="32">
        <v>3.16</v>
      </c>
      <c r="E14" s="32">
        <v>3.129</v>
      </c>
      <c r="F14" s="32">
        <v>3.0979999999999999</v>
      </c>
      <c r="G14" s="32">
        <v>3.0670000000000002</v>
      </c>
      <c r="H14" s="32">
        <v>3.036</v>
      </c>
      <c r="I14" s="32">
        <v>3.0049999999999999</v>
      </c>
      <c r="J14" s="32">
        <v>2.9740000000000002</v>
      </c>
      <c r="K14" s="32">
        <v>2.9430000000000001</v>
      </c>
      <c r="L14" s="32">
        <v>2.9119999999999999</v>
      </c>
      <c r="M14" s="32">
        <v>2.8809999999999998</v>
      </c>
      <c r="N14" s="32">
        <v>2.85</v>
      </c>
      <c r="O14" s="32">
        <v>2.3839999999999999</v>
      </c>
      <c r="P14" s="32">
        <v>2.9689999999999999</v>
      </c>
      <c r="Q14" s="32">
        <v>2.0209999999999999</v>
      </c>
      <c r="R14" s="32">
        <v>1.27</v>
      </c>
      <c r="S14" s="32">
        <v>0.42</v>
      </c>
      <c r="T14" s="32">
        <v>0.44400000000000001</v>
      </c>
      <c r="U14" s="32">
        <v>0.60599999999999998</v>
      </c>
      <c r="V14" s="32">
        <v>0.78700000000000003</v>
      </c>
      <c r="W14" s="32">
        <v>1.403</v>
      </c>
      <c r="X14" s="32">
        <v>1.1930000000000001</v>
      </c>
      <c r="Y14" s="32">
        <v>1.2150000000000001</v>
      </c>
      <c r="Z14" s="32">
        <v>0.61099999999999999</v>
      </c>
      <c r="AA14" s="32">
        <v>0.82399999999999995</v>
      </c>
      <c r="AB14" s="32">
        <v>1.0269999999999999</v>
      </c>
      <c r="AC14" s="32">
        <v>2.6309999999999998</v>
      </c>
      <c r="AD14" s="32">
        <v>2.681</v>
      </c>
      <c r="AE14" s="32">
        <v>2.141</v>
      </c>
      <c r="AF14" s="32">
        <v>0.78200000000000003</v>
      </c>
      <c r="AG14" s="32">
        <v>0.503</v>
      </c>
      <c r="AH14" s="32">
        <v>1.141</v>
      </c>
      <c r="AI14" s="32">
        <v>1.012</v>
      </c>
      <c r="AJ14" s="32">
        <v>0.98</v>
      </c>
      <c r="AK14" s="32">
        <v>0.52500000000000002</v>
      </c>
      <c r="AL14" s="32">
        <v>0.61599999999999999</v>
      </c>
      <c r="AM14" s="32">
        <v>0.61367581833937201</v>
      </c>
      <c r="AN14" s="32">
        <v>0.67078978302774361</v>
      </c>
      <c r="AO14" s="32">
        <v>0.7809362333784069</v>
      </c>
      <c r="AP14" s="32">
        <v>0.86793679165339022</v>
      </c>
      <c r="AQ14" s="32">
        <v>0.93978205666251768</v>
      </c>
      <c r="AR14" s="32">
        <v>1.0018674761959037</v>
      </c>
      <c r="AS14" s="32">
        <v>1.0645657330481328</v>
      </c>
      <c r="AT14" s="32">
        <v>1.1293512442366187</v>
      </c>
      <c r="AU14" s="32">
        <v>1.1951971345329908</v>
      </c>
      <c r="AV14" s="32">
        <v>1.2550300007393471</v>
      </c>
    </row>
    <row r="15" spans="1:48" x14ac:dyDescent="0.25">
      <c r="A15" s="1"/>
      <c r="B15" s="65" t="s">
        <v>173</v>
      </c>
      <c r="C15" s="49"/>
      <c r="D15" s="32">
        <v>27.707000000000001</v>
      </c>
      <c r="E15" s="32">
        <v>175.864</v>
      </c>
      <c r="F15" s="32">
        <v>-9.3689999999999998</v>
      </c>
      <c r="G15" s="32">
        <v>-18.277000000000001</v>
      </c>
      <c r="H15" s="32">
        <v>-83.563999999999993</v>
      </c>
      <c r="I15" s="32">
        <v>-79.558000000000007</v>
      </c>
      <c r="J15" s="32">
        <v>260.38</v>
      </c>
      <c r="K15" s="32">
        <v>132.215</v>
      </c>
      <c r="L15" s="32">
        <v>-134.11799999999999</v>
      </c>
      <c r="M15" s="32">
        <v>-24.033000000000001</v>
      </c>
      <c r="N15" s="32">
        <v>230.58500000000001</v>
      </c>
      <c r="O15" s="32">
        <v>141.398</v>
      </c>
      <c r="P15" s="32">
        <v>51.061999999999998</v>
      </c>
      <c r="Q15" s="32">
        <v>-135.536</v>
      </c>
      <c r="R15" s="32">
        <v>393.149</v>
      </c>
      <c r="S15" s="32">
        <v>-237.74600000000001</v>
      </c>
      <c r="T15" s="32">
        <v>39.609000000000002</v>
      </c>
      <c r="U15" s="32">
        <v>-277.35599999999999</v>
      </c>
      <c r="V15" s="32">
        <v>-374.084</v>
      </c>
      <c r="W15" s="32">
        <v>-363.06099999999998</v>
      </c>
      <c r="X15" s="32">
        <v>-284.63099999999997</v>
      </c>
      <c r="Y15" s="32">
        <v>11.702</v>
      </c>
      <c r="Z15" s="32">
        <v>-703.99699999999996</v>
      </c>
      <c r="AA15" s="32">
        <v>-195.79900000000001</v>
      </c>
      <c r="AB15" s="32">
        <v>-497.49900000000002</v>
      </c>
      <c r="AC15" s="32">
        <v>-436.72199999999998</v>
      </c>
      <c r="AD15" s="32">
        <v>-411.29899999999998</v>
      </c>
      <c r="AE15" s="32">
        <v>-457.07299999999998</v>
      </c>
      <c r="AF15" s="32">
        <v>-261.69099999999997</v>
      </c>
      <c r="AG15" s="32">
        <v>-723.221</v>
      </c>
      <c r="AH15" s="32">
        <v>-749.43299999999999</v>
      </c>
      <c r="AI15" s="32">
        <v>-446.55500000000001</v>
      </c>
      <c r="AJ15" s="32">
        <v>-821.97199999999998</v>
      </c>
      <c r="AK15" s="32">
        <v>-409.96499999999997</v>
      </c>
      <c r="AL15" s="32">
        <v>-668.89599999999996</v>
      </c>
      <c r="AM15" s="32">
        <v>-801.98482645452214</v>
      </c>
      <c r="AN15" s="32">
        <v>-584.7637942576323</v>
      </c>
      <c r="AO15" s="32">
        <v>-617.98505815115709</v>
      </c>
      <c r="AP15" s="32">
        <v>-621.45126045077586</v>
      </c>
      <c r="AQ15" s="32">
        <v>-624.05178381894666</v>
      </c>
      <c r="AR15" s="32">
        <v>-627.72346683909632</v>
      </c>
      <c r="AS15" s="32">
        <v>-628.60431744807011</v>
      </c>
      <c r="AT15" s="32">
        <v>-627.38538628622155</v>
      </c>
      <c r="AU15" s="32">
        <v>-624.60335664033596</v>
      </c>
      <c r="AV15" s="32">
        <v>-623.42972972766938</v>
      </c>
    </row>
    <row r="16" spans="1:48" x14ac:dyDescent="0.25">
      <c r="A16" s="1"/>
      <c r="B16" s="65"/>
      <c r="C16" s="49"/>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25">
      <c r="A17" s="1"/>
      <c r="B17" s="64" t="s">
        <v>174</v>
      </c>
      <c r="C17" s="49"/>
      <c r="D17" s="32">
        <v>2713.6660000000002</v>
      </c>
      <c r="E17" s="32">
        <v>2696.7919999999999</v>
      </c>
      <c r="F17" s="32">
        <v>2719.261</v>
      </c>
      <c r="G17" s="32">
        <v>2989.9050000000002</v>
      </c>
      <c r="H17" s="32">
        <v>3168.1950000000002</v>
      </c>
      <c r="I17" s="32">
        <v>2985.6689999999999</v>
      </c>
      <c r="J17" s="32">
        <v>3298.3069999999998</v>
      </c>
      <c r="K17" s="32">
        <v>3309.2379999999998</v>
      </c>
      <c r="L17" s="32">
        <v>3290.252</v>
      </c>
      <c r="M17" s="32">
        <v>3418.4479999999999</v>
      </c>
      <c r="N17" s="32">
        <v>3218.24</v>
      </c>
      <c r="O17" s="32">
        <v>3524.4679999999998</v>
      </c>
      <c r="P17" s="32">
        <v>2957.59</v>
      </c>
      <c r="Q17" s="32">
        <v>3265.7919999999999</v>
      </c>
      <c r="R17" s="32">
        <v>4137.55</v>
      </c>
      <c r="S17" s="32">
        <v>4074.4279999999999</v>
      </c>
      <c r="T17" s="32">
        <v>3630.085</v>
      </c>
      <c r="U17" s="32">
        <v>4173.4489999999996</v>
      </c>
      <c r="V17" s="32">
        <v>4487.7520000000004</v>
      </c>
      <c r="W17" s="32">
        <v>4030.13</v>
      </c>
      <c r="X17" s="32">
        <v>4288.2079999999996</v>
      </c>
      <c r="Y17" s="32">
        <v>4311.7920000000004</v>
      </c>
      <c r="Z17" s="32">
        <v>4519.1379999999999</v>
      </c>
      <c r="AA17" s="32">
        <v>5295.9470000000001</v>
      </c>
      <c r="AB17" s="32">
        <v>5742.8950000000004</v>
      </c>
      <c r="AC17" s="32">
        <v>5348.701</v>
      </c>
      <c r="AD17" s="32">
        <v>4773.9179999999997</v>
      </c>
      <c r="AE17" s="32">
        <v>5394.3029999999999</v>
      </c>
      <c r="AF17" s="32">
        <v>5590.6030000000001</v>
      </c>
      <c r="AG17" s="32">
        <v>5032.0479999999998</v>
      </c>
      <c r="AH17" s="32">
        <v>4248.2120000000004</v>
      </c>
      <c r="AI17" s="32">
        <v>5723.232</v>
      </c>
      <c r="AJ17" s="32">
        <v>8506.1350000000002</v>
      </c>
      <c r="AK17" s="32">
        <v>7564.1959999999999</v>
      </c>
      <c r="AL17" s="32">
        <v>7896.5349999999999</v>
      </c>
      <c r="AM17" s="32">
        <v>8298.5119119461906</v>
      </c>
      <c r="AN17" s="32">
        <v>8161.3694912219307</v>
      </c>
      <c r="AO17" s="32">
        <v>8072.602276789069</v>
      </c>
      <c r="AP17" s="32">
        <v>8151.8678935611561</v>
      </c>
      <c r="AQ17" s="32">
        <v>8213.2314978614013</v>
      </c>
      <c r="AR17" s="32">
        <v>8297.421491889676</v>
      </c>
      <c r="AS17" s="32">
        <v>8385.4643883571516</v>
      </c>
      <c r="AT17" s="32">
        <v>8488.1221468914118</v>
      </c>
      <c r="AU17" s="32">
        <v>8588.7215856776711</v>
      </c>
      <c r="AV17" s="32">
        <v>8682.8918155358278</v>
      </c>
    </row>
    <row r="18" spans="1:48" x14ac:dyDescent="0.25">
      <c r="A18" s="1"/>
      <c r="B18" s="65" t="s">
        <v>175</v>
      </c>
      <c r="C18" s="49"/>
      <c r="D18" s="32">
        <v>2709.08</v>
      </c>
      <c r="E18" s="32">
        <v>2691.0320000000002</v>
      </c>
      <c r="F18" s="32">
        <v>2710.0189999999998</v>
      </c>
      <c r="G18" s="32">
        <v>2897.3820000000001</v>
      </c>
      <c r="H18" s="32">
        <v>3104.375</v>
      </c>
      <c r="I18" s="32">
        <v>2993.3589999999999</v>
      </c>
      <c r="J18" s="32">
        <v>3305.9560000000001</v>
      </c>
      <c r="K18" s="32">
        <v>3345.5520000000001</v>
      </c>
      <c r="L18" s="32">
        <v>3283.7570000000001</v>
      </c>
      <c r="M18" s="32">
        <v>3397.4929999999999</v>
      </c>
      <c r="N18" s="32">
        <v>3255.09</v>
      </c>
      <c r="O18" s="32">
        <v>3517.2660000000001</v>
      </c>
      <c r="P18" s="32">
        <v>2958.6419999999998</v>
      </c>
      <c r="Q18" s="32">
        <v>3224.5070000000001</v>
      </c>
      <c r="R18" s="32">
        <v>4165.0910000000003</v>
      </c>
      <c r="S18" s="32">
        <v>4199.951</v>
      </c>
      <c r="T18" s="32">
        <v>3598.6149999999998</v>
      </c>
      <c r="U18" s="32">
        <v>4121.4520000000002</v>
      </c>
      <c r="V18" s="32">
        <v>4497.0389999999998</v>
      </c>
      <c r="W18" s="32">
        <v>3971.1010000000001</v>
      </c>
      <c r="X18" s="32">
        <v>4422.6319999999996</v>
      </c>
      <c r="Y18" s="32">
        <v>4365.5600000000004</v>
      </c>
      <c r="Z18" s="32">
        <v>4579.8230000000003</v>
      </c>
      <c r="AA18" s="32">
        <v>5240.7960000000003</v>
      </c>
      <c r="AB18" s="32">
        <v>5759.3559999999998</v>
      </c>
      <c r="AC18" s="32">
        <v>5227.1629999999996</v>
      </c>
      <c r="AD18" s="32">
        <v>4723.0320000000002</v>
      </c>
      <c r="AE18" s="32">
        <v>5372.2470000000003</v>
      </c>
      <c r="AF18" s="32">
        <v>5559.2330000000002</v>
      </c>
      <c r="AG18" s="32">
        <v>5064.6670000000004</v>
      </c>
      <c r="AH18" s="32">
        <v>4184.607</v>
      </c>
      <c r="AI18" s="32">
        <v>5813.643</v>
      </c>
      <c r="AJ18" s="32">
        <v>8570.7039999999997</v>
      </c>
      <c r="AK18" s="32">
        <v>7617.5649999999996</v>
      </c>
      <c r="AL18" s="32">
        <v>7898.3429999999998</v>
      </c>
      <c r="AM18" s="32">
        <v>8328.2606880016956</v>
      </c>
      <c r="AN18" s="32">
        <v>8179.8968220841753</v>
      </c>
      <c r="AO18" s="32">
        <v>8085.2837682949757</v>
      </c>
      <c r="AP18" s="32">
        <v>8151.0694921122686</v>
      </c>
      <c r="AQ18" s="32">
        <v>8196.6070305376397</v>
      </c>
      <c r="AR18" s="32">
        <v>8265.8395036268175</v>
      </c>
      <c r="AS18" s="32">
        <v>8345.6284652325066</v>
      </c>
      <c r="AT18" s="32">
        <v>8446.1301987494517</v>
      </c>
      <c r="AU18" s="32">
        <v>8550.1331816006568</v>
      </c>
      <c r="AV18" s="32">
        <v>8650.9999231657002</v>
      </c>
    </row>
    <row r="19" spans="1:48" x14ac:dyDescent="0.25">
      <c r="A19" s="1"/>
      <c r="B19" s="65" t="s">
        <v>176</v>
      </c>
      <c r="C19" s="49"/>
      <c r="D19" s="32">
        <v>118.2</v>
      </c>
      <c r="E19" s="32">
        <v>98.41</v>
      </c>
      <c r="F19" s="32">
        <v>106.057</v>
      </c>
      <c r="G19" s="32">
        <v>101.592</v>
      </c>
      <c r="H19" s="32">
        <v>101.748</v>
      </c>
      <c r="I19" s="32">
        <v>98.256</v>
      </c>
      <c r="J19" s="32">
        <v>105.6</v>
      </c>
      <c r="K19" s="32">
        <v>90.045000000000002</v>
      </c>
      <c r="L19" s="32">
        <v>82.212000000000003</v>
      </c>
      <c r="M19" s="32">
        <v>77</v>
      </c>
      <c r="N19" s="32">
        <v>64.191999999999993</v>
      </c>
      <c r="O19" s="32">
        <v>67.459000000000003</v>
      </c>
      <c r="P19" s="32">
        <v>50.82</v>
      </c>
      <c r="Q19" s="32">
        <v>46.018000000000001</v>
      </c>
      <c r="R19" s="32">
        <v>51.344999999999999</v>
      </c>
      <c r="S19" s="32">
        <v>44.66</v>
      </c>
      <c r="T19" s="32">
        <v>34.25</v>
      </c>
      <c r="U19" s="32">
        <v>41.944000000000003</v>
      </c>
      <c r="V19" s="32">
        <v>36.616</v>
      </c>
      <c r="W19" s="32">
        <v>21.841999999999999</v>
      </c>
      <c r="X19" s="32">
        <v>25.821000000000002</v>
      </c>
      <c r="Y19" s="32">
        <v>29.187000000000001</v>
      </c>
      <c r="Z19" s="32">
        <v>24.103999999999999</v>
      </c>
      <c r="AA19" s="32">
        <v>21.84</v>
      </c>
      <c r="AB19" s="32">
        <v>24.225000000000001</v>
      </c>
      <c r="AC19" s="32">
        <v>16.109000000000002</v>
      </c>
      <c r="AD19" s="32">
        <v>13.28</v>
      </c>
      <c r="AE19" s="32">
        <v>14.586</v>
      </c>
      <c r="AF19" s="32">
        <v>12.41</v>
      </c>
      <c r="AG19" s="32">
        <v>12.025</v>
      </c>
      <c r="AH19" s="32">
        <v>11.036</v>
      </c>
      <c r="AI19" s="32">
        <v>11.032999999999999</v>
      </c>
      <c r="AJ19" s="32">
        <v>11.567</v>
      </c>
      <c r="AK19" s="32">
        <v>6.9930000000000003</v>
      </c>
      <c r="AL19" s="32">
        <v>5.8070000000000004</v>
      </c>
      <c r="AM19" s="32">
        <v>8.0796921843411802</v>
      </c>
      <c r="AN19" s="32">
        <v>9.2239308588125297</v>
      </c>
      <c r="AO19" s="32">
        <v>9.0054265443510388</v>
      </c>
      <c r="AP19" s="32">
        <v>8.9538052465302975</v>
      </c>
      <c r="AQ19" s="32">
        <v>8.9824020876291968</v>
      </c>
      <c r="AR19" s="32">
        <v>9.0700936425057712</v>
      </c>
      <c r="AS19" s="32">
        <v>9.1288841829147067</v>
      </c>
      <c r="AT19" s="32">
        <v>9.2312772765760513</v>
      </c>
      <c r="AU19" s="32">
        <v>9.3540466380007103</v>
      </c>
      <c r="AV19" s="32">
        <v>9.4714412947292033</v>
      </c>
    </row>
    <row r="20" spans="1:48" x14ac:dyDescent="0.25">
      <c r="A20" s="1"/>
      <c r="B20" s="65" t="s">
        <v>177</v>
      </c>
      <c r="C20" s="49"/>
      <c r="D20" s="32">
        <v>689.57799999999997</v>
      </c>
      <c r="E20" s="32">
        <v>680.88300000000004</v>
      </c>
      <c r="F20" s="32">
        <v>514.99699999999996</v>
      </c>
      <c r="G20" s="32">
        <v>515.80899999999997</v>
      </c>
      <c r="H20" s="32">
        <v>519.71299999999997</v>
      </c>
      <c r="I20" s="32">
        <v>470.11700000000002</v>
      </c>
      <c r="J20" s="32">
        <v>418.67099999999999</v>
      </c>
      <c r="K20" s="32">
        <v>536.47699999999998</v>
      </c>
      <c r="L20" s="32">
        <v>433.73899999999998</v>
      </c>
      <c r="M20" s="32">
        <v>472.87200000000001</v>
      </c>
      <c r="N20" s="32">
        <v>594.22699999999998</v>
      </c>
      <c r="O20" s="32">
        <v>579.13900000000001</v>
      </c>
      <c r="P20" s="32">
        <v>530.5</v>
      </c>
      <c r="Q20" s="32">
        <v>522.46199999999999</v>
      </c>
      <c r="R20" s="32">
        <v>665.59900000000005</v>
      </c>
      <c r="S20" s="32">
        <v>758.66300000000001</v>
      </c>
      <c r="T20" s="32">
        <v>613.43499999999995</v>
      </c>
      <c r="U20" s="32">
        <v>611.92999999999995</v>
      </c>
      <c r="V20" s="32">
        <v>590.98699999999997</v>
      </c>
      <c r="W20" s="32">
        <v>517.37699999999995</v>
      </c>
      <c r="X20" s="32">
        <v>701.85199999999998</v>
      </c>
      <c r="Y20" s="32">
        <v>715.34799999999996</v>
      </c>
      <c r="Z20" s="32">
        <v>722.66300000000001</v>
      </c>
      <c r="AA20" s="32">
        <v>654.34500000000003</v>
      </c>
      <c r="AB20" s="32">
        <v>861.34799999999996</v>
      </c>
      <c r="AC20" s="32">
        <v>769.16300000000001</v>
      </c>
      <c r="AD20" s="32">
        <v>553.36099999999999</v>
      </c>
      <c r="AE20" s="32">
        <v>597.04600000000005</v>
      </c>
      <c r="AF20" s="32">
        <v>547.11300000000006</v>
      </c>
      <c r="AG20" s="32">
        <v>513.29200000000003</v>
      </c>
      <c r="AH20" s="32">
        <v>472.49700000000001</v>
      </c>
      <c r="AI20" s="32">
        <v>603.03599999999994</v>
      </c>
      <c r="AJ20" s="32">
        <v>674.95600000000002</v>
      </c>
      <c r="AK20" s="32">
        <v>819.31299999999999</v>
      </c>
      <c r="AL20" s="32">
        <v>1031.1790000000001</v>
      </c>
      <c r="AM20" s="32">
        <v>1062.6676795204357</v>
      </c>
      <c r="AN20" s="32">
        <v>1098.8781584448689</v>
      </c>
      <c r="AO20" s="32">
        <v>1046.1188625739744</v>
      </c>
      <c r="AP20" s="32">
        <v>994.51761554308746</v>
      </c>
      <c r="AQ20" s="32">
        <v>952.1875084205019</v>
      </c>
      <c r="AR20" s="32">
        <v>911.49011503307383</v>
      </c>
      <c r="AS20" s="32">
        <v>870.72035383232424</v>
      </c>
      <c r="AT20" s="32">
        <v>827.07253107397798</v>
      </c>
      <c r="AU20" s="32">
        <v>778.90685326680568</v>
      </c>
      <c r="AV20" s="32">
        <v>732.63414721902097</v>
      </c>
    </row>
    <row r="21" spans="1:48" x14ac:dyDescent="0.25">
      <c r="A21" s="1"/>
      <c r="B21" s="65" t="s">
        <v>178</v>
      </c>
      <c r="C21" s="49"/>
      <c r="D21" s="32">
        <v>64.760999999999967</v>
      </c>
      <c r="E21" s="32">
        <v>60.2650000000001</v>
      </c>
      <c r="F21" s="32">
        <v>80.21100000000024</v>
      </c>
      <c r="G21" s="32">
        <v>76.865000000000236</v>
      </c>
      <c r="H21" s="32">
        <v>78.527000000000044</v>
      </c>
      <c r="I21" s="32">
        <v>90.690000000000055</v>
      </c>
      <c r="J21" s="32">
        <v>104.42700000000059</v>
      </c>
      <c r="K21" s="32">
        <v>108.38400000000001</v>
      </c>
      <c r="L21" s="32">
        <v>103.67999999999984</v>
      </c>
      <c r="M21" s="32">
        <v>118.62400000000025</v>
      </c>
      <c r="N21" s="32">
        <v>114.58400000000029</v>
      </c>
      <c r="O21" s="32">
        <v>120.05500000000029</v>
      </c>
      <c r="P21" s="32">
        <v>117.48699999999963</v>
      </c>
      <c r="Q21" s="32">
        <v>118.89499999999998</v>
      </c>
      <c r="R21" s="32">
        <v>123.76900000000023</v>
      </c>
      <c r="S21" s="32">
        <v>132.98000000000002</v>
      </c>
      <c r="T21" s="32">
        <v>134.31999999999971</v>
      </c>
      <c r="U21" s="32">
        <v>140.76300000000037</v>
      </c>
      <c r="V21" s="32">
        <v>148.22599999999966</v>
      </c>
      <c r="W21" s="32">
        <v>122.41899999999987</v>
      </c>
      <c r="X21" s="32">
        <v>113.07999999999993</v>
      </c>
      <c r="Y21" s="32">
        <v>99.13300000000072</v>
      </c>
      <c r="Z21" s="32">
        <v>86.087000000000444</v>
      </c>
      <c r="AA21" s="32">
        <v>91.421000000000276</v>
      </c>
      <c r="AB21" s="32">
        <v>86.297999999999774</v>
      </c>
      <c r="AC21" s="32">
        <v>85.148999999999432</v>
      </c>
      <c r="AD21" s="32">
        <v>85.449000000000524</v>
      </c>
      <c r="AE21" s="32">
        <v>87.862999999999374</v>
      </c>
      <c r="AF21" s="32">
        <v>91.880000000000109</v>
      </c>
      <c r="AG21" s="32">
        <v>95.068000000000211</v>
      </c>
      <c r="AH21" s="32">
        <v>97.811000000000149</v>
      </c>
      <c r="AI21" s="32">
        <v>106.02299999999923</v>
      </c>
      <c r="AJ21" s="32">
        <v>120.10199999999986</v>
      </c>
      <c r="AK21" s="32">
        <v>120.58599999999933</v>
      </c>
      <c r="AL21" s="32">
        <v>119.22800000000007</v>
      </c>
      <c r="AM21" s="32">
        <v>105.77931288043555</v>
      </c>
      <c r="AN21" s="32">
        <v>103.06124286600786</v>
      </c>
      <c r="AO21" s="32">
        <v>101.34514195527208</v>
      </c>
      <c r="AP21" s="32">
        <v>102.54207047011931</v>
      </c>
      <c r="AQ21" s="32">
        <v>103.36942688565355</v>
      </c>
      <c r="AR21" s="32">
        <v>104.62648487495406</v>
      </c>
      <c r="AS21" s="32">
        <v>106.07598614319053</v>
      </c>
      <c r="AT21" s="32">
        <v>107.90125466236259</v>
      </c>
      <c r="AU21" s="32">
        <v>109.7898057489372</v>
      </c>
      <c r="AV21" s="32">
        <v>111.62143741567516</v>
      </c>
    </row>
    <row r="22" spans="1:48" x14ac:dyDescent="0.25">
      <c r="A22" s="1"/>
      <c r="B22" s="65" t="s">
        <v>179</v>
      </c>
      <c r="C22" s="49"/>
      <c r="D22" s="32">
        <v>1836.5409999999999</v>
      </c>
      <c r="E22" s="32">
        <v>1851.4739999999999</v>
      </c>
      <c r="F22" s="32">
        <v>2008.7539999999999</v>
      </c>
      <c r="G22" s="32">
        <v>2203.116</v>
      </c>
      <c r="H22" s="32">
        <v>2404.3870000000002</v>
      </c>
      <c r="I22" s="32">
        <v>2334.2959999999998</v>
      </c>
      <c r="J22" s="32">
        <v>2677.2579999999998</v>
      </c>
      <c r="K22" s="32">
        <v>2610.6460000000002</v>
      </c>
      <c r="L22" s="32">
        <v>2664.1260000000002</v>
      </c>
      <c r="M22" s="32">
        <v>2728.9969999999998</v>
      </c>
      <c r="N22" s="32">
        <v>2482.087</v>
      </c>
      <c r="O22" s="32">
        <v>2750.6129999999998</v>
      </c>
      <c r="P22" s="32">
        <v>2259.835</v>
      </c>
      <c r="Q22" s="32">
        <v>2537.1320000000001</v>
      </c>
      <c r="R22" s="32">
        <v>3324.3780000000002</v>
      </c>
      <c r="S22" s="32">
        <v>3263.6480000000001</v>
      </c>
      <c r="T22" s="32">
        <v>2816.61</v>
      </c>
      <c r="U22" s="32">
        <v>3326.8150000000001</v>
      </c>
      <c r="V22" s="32">
        <v>3721.21</v>
      </c>
      <c r="W22" s="32">
        <v>3309.4630000000002</v>
      </c>
      <c r="X22" s="32">
        <v>3581.8789999999999</v>
      </c>
      <c r="Y22" s="32">
        <v>3521.8919999999998</v>
      </c>
      <c r="Z22" s="32">
        <v>3746.9690000000001</v>
      </c>
      <c r="AA22" s="32">
        <v>4473.1899999999996</v>
      </c>
      <c r="AB22" s="32">
        <v>4787.4849999999997</v>
      </c>
      <c r="AC22" s="32">
        <v>4356.7420000000002</v>
      </c>
      <c r="AD22" s="32">
        <v>4070.942</v>
      </c>
      <c r="AE22" s="32">
        <v>4672.7520000000004</v>
      </c>
      <c r="AF22" s="32">
        <v>4907.83</v>
      </c>
      <c r="AG22" s="32">
        <v>4444.2820000000002</v>
      </c>
      <c r="AH22" s="32">
        <v>3603.2629999999999</v>
      </c>
      <c r="AI22" s="32">
        <v>5093.5510000000004</v>
      </c>
      <c r="AJ22" s="32">
        <v>7764.0789999999997</v>
      </c>
      <c r="AK22" s="32">
        <v>6670.6729999999998</v>
      </c>
      <c r="AL22" s="32">
        <v>6742.1289999999999</v>
      </c>
      <c r="AM22" s="32">
        <v>7151.7340034164845</v>
      </c>
      <c r="AN22" s="32">
        <v>6968.7334899144862</v>
      </c>
      <c r="AO22" s="32">
        <v>6928.8143372213781</v>
      </c>
      <c r="AP22" s="32">
        <v>7045.0560008525317</v>
      </c>
      <c r="AQ22" s="32">
        <v>7132.0676931438538</v>
      </c>
      <c r="AR22" s="32">
        <v>7240.6528100762835</v>
      </c>
      <c r="AS22" s="32">
        <v>7359.7032410740767</v>
      </c>
      <c r="AT22" s="32">
        <v>7501.9251357365365</v>
      </c>
      <c r="AU22" s="32">
        <v>7652.0824759469133</v>
      </c>
      <c r="AV22" s="32">
        <v>7797.2728972362756</v>
      </c>
    </row>
    <row r="23" spans="1:48" x14ac:dyDescent="0.25">
      <c r="A23" s="1"/>
      <c r="B23" s="65" t="s">
        <v>172</v>
      </c>
      <c r="C23" s="49"/>
      <c r="D23" s="32">
        <v>6.6050000000000004</v>
      </c>
      <c r="E23" s="32">
        <v>6.0289999999999999</v>
      </c>
      <c r="F23" s="32">
        <v>5.4539999999999997</v>
      </c>
      <c r="G23" s="32">
        <v>4.8789999999999996</v>
      </c>
      <c r="H23" s="32">
        <v>4.3040000000000003</v>
      </c>
      <c r="I23" s="32">
        <v>3.7280000000000002</v>
      </c>
      <c r="J23" s="32">
        <v>3.153</v>
      </c>
      <c r="K23" s="32">
        <v>2.5779999999999998</v>
      </c>
      <c r="L23" s="32">
        <v>2.0030000000000001</v>
      </c>
      <c r="M23" s="32">
        <v>1.427</v>
      </c>
      <c r="N23" s="32">
        <v>0.85199999999999998</v>
      </c>
      <c r="O23" s="32">
        <v>0.69799999999999995</v>
      </c>
      <c r="P23" s="32">
        <v>0.875</v>
      </c>
      <c r="Q23" s="32">
        <v>1.0580000000000001</v>
      </c>
      <c r="R23" s="32">
        <v>2.036</v>
      </c>
      <c r="S23" s="32">
        <v>2.75</v>
      </c>
      <c r="T23" s="32">
        <v>3.746</v>
      </c>
      <c r="U23" s="32">
        <v>3.7570000000000001</v>
      </c>
      <c r="V23" s="32">
        <v>2.8820000000000001</v>
      </c>
      <c r="W23" s="32">
        <v>3.5510000000000002</v>
      </c>
      <c r="X23" s="32">
        <v>3.7949999999999999</v>
      </c>
      <c r="Y23" s="32">
        <v>3.6269999999999998</v>
      </c>
      <c r="Z23" s="32">
        <v>2.5830000000000002</v>
      </c>
      <c r="AA23" s="32">
        <v>2.0550000000000002</v>
      </c>
      <c r="AB23" s="32">
        <v>2.3460000000000001</v>
      </c>
      <c r="AC23" s="32">
        <v>2.556</v>
      </c>
      <c r="AD23" s="32">
        <v>6.3369999999999997</v>
      </c>
      <c r="AE23" s="32">
        <v>5.5750000000000002</v>
      </c>
      <c r="AF23" s="32">
        <v>5.8070000000000004</v>
      </c>
      <c r="AG23" s="32">
        <v>2.48</v>
      </c>
      <c r="AH23" s="32">
        <v>2.762</v>
      </c>
      <c r="AI23" s="32">
        <v>2.4279999999999999</v>
      </c>
      <c r="AJ23" s="32">
        <v>4.4880000000000004</v>
      </c>
      <c r="AK23" s="32">
        <v>5.1360000000000001</v>
      </c>
      <c r="AL23" s="32">
        <v>7.6219999999999999</v>
      </c>
      <c r="AM23" s="32">
        <v>8.8441065889165102</v>
      </c>
      <c r="AN23" s="32">
        <v>9.4514651778088279</v>
      </c>
      <c r="AO23" s="32">
        <v>10.064352614982116</v>
      </c>
      <c r="AP23" s="32">
        <v>10.816071927261303</v>
      </c>
      <c r="AQ23" s="32">
        <v>11.498761523830867</v>
      </c>
      <c r="AR23" s="32">
        <v>12.171289657051828</v>
      </c>
      <c r="AS23" s="32">
        <v>12.819047904926231</v>
      </c>
      <c r="AT23" s="32">
        <v>13.459094818184525</v>
      </c>
      <c r="AU23" s="32">
        <v>14.068068957403311</v>
      </c>
      <c r="AV23" s="32">
        <v>14.637592020797328</v>
      </c>
    </row>
    <row r="24" spans="1:48" x14ac:dyDescent="0.25">
      <c r="A24" s="1"/>
      <c r="B24" s="65" t="s">
        <v>173</v>
      </c>
      <c r="C24" s="49"/>
      <c r="D24" s="32">
        <v>-2.0190000000000001</v>
      </c>
      <c r="E24" s="32">
        <v>-0.26900000000000002</v>
      </c>
      <c r="F24" s="32">
        <v>3.7879999999999998</v>
      </c>
      <c r="G24" s="32">
        <v>87.644000000000005</v>
      </c>
      <c r="H24" s="32">
        <v>59.515999999999998</v>
      </c>
      <c r="I24" s="32">
        <v>-11.417999999999999</v>
      </c>
      <c r="J24" s="32">
        <v>-10.802</v>
      </c>
      <c r="K24" s="32">
        <v>-38.892000000000003</v>
      </c>
      <c r="L24" s="32">
        <v>4.492</v>
      </c>
      <c r="M24" s="32">
        <v>19.527999999999999</v>
      </c>
      <c r="N24" s="32">
        <v>-37.701999999999998</v>
      </c>
      <c r="O24" s="32">
        <v>6.5039999999999996</v>
      </c>
      <c r="P24" s="32">
        <v>-1.927</v>
      </c>
      <c r="Q24" s="32">
        <v>40.226999999999997</v>
      </c>
      <c r="R24" s="32">
        <v>-29.577000000000002</v>
      </c>
      <c r="S24" s="32">
        <v>-128.273</v>
      </c>
      <c r="T24" s="32">
        <v>27.724</v>
      </c>
      <c r="U24" s="32">
        <v>48.24</v>
      </c>
      <c r="V24" s="32">
        <v>-12.17</v>
      </c>
      <c r="W24" s="32">
        <v>55.476999999999997</v>
      </c>
      <c r="X24" s="32">
        <v>-138.22</v>
      </c>
      <c r="Y24" s="32">
        <v>-57.395000000000003</v>
      </c>
      <c r="Z24" s="32">
        <v>-63.268000000000001</v>
      </c>
      <c r="AA24" s="32">
        <v>53.095999999999997</v>
      </c>
      <c r="AB24" s="32">
        <v>-18.806999999999999</v>
      </c>
      <c r="AC24" s="32">
        <v>118.983</v>
      </c>
      <c r="AD24" s="32">
        <v>44.548999999999999</v>
      </c>
      <c r="AE24" s="32">
        <v>16.48</v>
      </c>
      <c r="AF24" s="32">
        <v>25.564</v>
      </c>
      <c r="AG24" s="32">
        <v>-35.097999999999999</v>
      </c>
      <c r="AH24" s="32">
        <v>60.841999999999999</v>
      </c>
      <c r="AI24" s="32">
        <v>-92.84</v>
      </c>
      <c r="AJ24" s="32">
        <v>-69.057000000000002</v>
      </c>
      <c r="AK24" s="32">
        <v>-58.503999999999998</v>
      </c>
      <c r="AL24" s="32">
        <v>-9.43</v>
      </c>
      <c r="AM24" s="32">
        <v>-38.592882644420683</v>
      </c>
      <c r="AN24" s="32">
        <v>-27.978796040053933</v>
      </c>
      <c r="AO24" s="32">
        <v>-22.745844120888947</v>
      </c>
      <c r="AP24" s="32">
        <v>-10.017670478373351</v>
      </c>
      <c r="AQ24" s="32">
        <v>5.1257057999295608</v>
      </c>
      <c r="AR24" s="32">
        <v>19.410698605806409</v>
      </c>
      <c r="AS24" s="32">
        <v>27.016875219718703</v>
      </c>
      <c r="AT24" s="32">
        <v>28.532853323775814</v>
      </c>
      <c r="AU24" s="32">
        <v>24.520335119610134</v>
      </c>
      <c r="AV24" s="32">
        <v>17.254300349330663</v>
      </c>
    </row>
    <row r="25" spans="1:48" x14ac:dyDescent="0.25">
      <c r="A25" s="1"/>
      <c r="B25" s="65"/>
      <c r="C25" s="49"/>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25">
      <c r="A26" s="1"/>
      <c r="B26" s="64" t="s">
        <v>180</v>
      </c>
      <c r="C26" s="49"/>
      <c r="D26" s="32">
        <v>345.17099999999999</v>
      </c>
      <c r="E26" s="32">
        <v>392.14400000000001</v>
      </c>
      <c r="F26" s="32">
        <v>303.98099999999999</v>
      </c>
      <c r="G26" s="32">
        <v>357.666</v>
      </c>
      <c r="H26" s="32">
        <v>365.73099999999999</v>
      </c>
      <c r="I26" s="32">
        <v>436.238</v>
      </c>
      <c r="J26" s="32">
        <v>441.654</v>
      </c>
      <c r="K26" s="32">
        <v>500.40300000000002</v>
      </c>
      <c r="L26" s="32">
        <v>552.08000000000004</v>
      </c>
      <c r="M26" s="32">
        <v>592.875</v>
      </c>
      <c r="N26" s="32">
        <v>546.15</v>
      </c>
      <c r="O26" s="32">
        <v>635.351</v>
      </c>
      <c r="P26" s="32">
        <v>596.87300000000005</v>
      </c>
      <c r="Q26" s="32">
        <v>647.48900000000003</v>
      </c>
      <c r="R26" s="32">
        <v>694.298</v>
      </c>
      <c r="S26" s="32">
        <v>730.58799999999997</v>
      </c>
      <c r="T26" s="32">
        <v>810.94</v>
      </c>
      <c r="U26" s="32">
        <v>821.97799999999995</v>
      </c>
      <c r="V26" s="32">
        <v>928.05799999999999</v>
      </c>
      <c r="W26" s="32">
        <v>916.452</v>
      </c>
      <c r="X26" s="32">
        <v>912.14499999999998</v>
      </c>
      <c r="Y26" s="32">
        <v>971.46100000000001</v>
      </c>
      <c r="Z26" s="32">
        <v>1099.58</v>
      </c>
      <c r="AA26" s="32">
        <v>1199.4290000000001</v>
      </c>
      <c r="AB26" s="32">
        <v>1099.174</v>
      </c>
      <c r="AC26" s="32">
        <v>1150.204</v>
      </c>
      <c r="AD26" s="32">
        <v>1152.5340000000001</v>
      </c>
      <c r="AE26" s="32">
        <v>1310.4570000000001</v>
      </c>
      <c r="AF26" s="32">
        <v>1202.3779999999999</v>
      </c>
      <c r="AG26" s="32">
        <v>1457.4110000000001</v>
      </c>
      <c r="AH26" s="32">
        <v>1428.9069999999999</v>
      </c>
      <c r="AI26" s="32">
        <v>1159.1959999999999</v>
      </c>
      <c r="AJ26" s="32">
        <v>1299.048</v>
      </c>
      <c r="AK26" s="32">
        <v>1479.422</v>
      </c>
      <c r="AL26" s="32">
        <v>1517.1579999999999</v>
      </c>
      <c r="AM26" s="32">
        <v>1285.3687018187477</v>
      </c>
      <c r="AN26" s="32">
        <v>1232.9704896871158</v>
      </c>
      <c r="AO26" s="32">
        <v>1250.0080039105305</v>
      </c>
      <c r="AP26" s="32">
        <v>1422.1015810228901</v>
      </c>
      <c r="AQ26" s="32">
        <v>1435.8357214547873</v>
      </c>
      <c r="AR26" s="32">
        <v>1446.6680332818219</v>
      </c>
      <c r="AS26" s="32">
        <v>1457.2224843603674</v>
      </c>
      <c r="AT26" s="32">
        <v>1468.0696058817193</v>
      </c>
      <c r="AU26" s="32">
        <v>1479.6463447107897</v>
      </c>
      <c r="AV26" s="32">
        <v>1485.3360284887735</v>
      </c>
    </row>
    <row r="27" spans="1:48" x14ac:dyDescent="0.25">
      <c r="A27" s="1"/>
      <c r="B27" s="66" t="s">
        <v>181</v>
      </c>
      <c r="C27" s="49"/>
      <c r="D27" s="35">
        <v>0</v>
      </c>
      <c r="E27" s="35">
        <v>0</v>
      </c>
      <c r="F27" s="35">
        <v>0</v>
      </c>
      <c r="G27" s="35">
        <v>0</v>
      </c>
      <c r="H27" s="35">
        <v>0</v>
      </c>
      <c r="I27" s="35">
        <v>0</v>
      </c>
      <c r="J27" s="35">
        <v>0</v>
      </c>
      <c r="K27" s="35">
        <v>0</v>
      </c>
      <c r="L27" s="35">
        <v>0</v>
      </c>
      <c r="M27" s="35">
        <v>0</v>
      </c>
      <c r="N27" s="35">
        <v>0</v>
      </c>
      <c r="O27" s="35">
        <v>0</v>
      </c>
      <c r="P27" s="35">
        <v>0</v>
      </c>
      <c r="Q27" s="35">
        <v>0</v>
      </c>
      <c r="R27" s="35">
        <v>0</v>
      </c>
      <c r="S27" s="35">
        <v>0</v>
      </c>
      <c r="T27" s="35">
        <v>0</v>
      </c>
      <c r="U27" s="35">
        <v>0</v>
      </c>
      <c r="V27" s="35">
        <v>17.724</v>
      </c>
      <c r="W27" s="35">
        <v>13.057</v>
      </c>
      <c r="X27" s="35">
        <v>14.651</v>
      </c>
      <c r="Y27" s="35">
        <v>14.288</v>
      </c>
      <c r="Z27" s="35">
        <v>16.077000000000002</v>
      </c>
      <c r="AA27" s="35">
        <v>10.311</v>
      </c>
      <c r="AB27" s="35">
        <v>22.709</v>
      </c>
      <c r="AC27" s="35">
        <v>23.585000000000001</v>
      </c>
      <c r="AD27" s="35">
        <v>22.433</v>
      </c>
      <c r="AE27" s="35">
        <v>11.414</v>
      </c>
      <c r="AF27" s="35">
        <v>7.93</v>
      </c>
      <c r="AG27" s="35">
        <v>10.083</v>
      </c>
      <c r="AH27" s="35">
        <v>9.5830000000000002</v>
      </c>
      <c r="AI27" s="35">
        <v>14.175000000000001</v>
      </c>
      <c r="AJ27" s="35">
        <v>9.9949999999999992</v>
      </c>
      <c r="AK27" s="35">
        <v>9.41</v>
      </c>
      <c r="AL27" s="35">
        <v>5.2389999999999999</v>
      </c>
      <c r="AM27" s="35">
        <v>6.2115777531336285</v>
      </c>
      <c r="AN27" s="35">
        <v>6.5089263864761477</v>
      </c>
      <c r="AO27" s="35">
        <v>6.5854934114399288</v>
      </c>
      <c r="AP27" s="35">
        <v>6.608930094334502</v>
      </c>
      <c r="AQ27" s="35">
        <v>6.6144662976528572</v>
      </c>
      <c r="AR27" s="35">
        <v>6.619469273693209</v>
      </c>
      <c r="AS27" s="35">
        <v>6.6246599329469014</v>
      </c>
      <c r="AT27" s="35">
        <v>6.6288508692142685</v>
      </c>
      <c r="AU27" s="35">
        <v>6.6317984600943092</v>
      </c>
      <c r="AV27" s="35">
        <v>6.6331873815418145</v>
      </c>
    </row>
    <row r="28" spans="1:48" x14ac:dyDescent="0.25">
      <c r="A28" s="1"/>
      <c r="B28" s="66" t="s">
        <v>182</v>
      </c>
      <c r="C28" s="49"/>
      <c r="D28" s="32">
        <v>117.083</v>
      </c>
      <c r="E28" s="32">
        <v>116.254</v>
      </c>
      <c r="F28" s="32">
        <v>115.46299999999999</v>
      </c>
      <c r="G28" s="32">
        <v>131.88999999999999</v>
      </c>
      <c r="H28" s="32">
        <v>149.09</v>
      </c>
      <c r="I28" s="32">
        <v>152.78299999999999</v>
      </c>
      <c r="J28" s="32">
        <v>154.602</v>
      </c>
      <c r="K28" s="32">
        <v>158.13300000000001</v>
      </c>
      <c r="L28" s="32">
        <v>167.78800000000001</v>
      </c>
      <c r="M28" s="32">
        <v>165.303</v>
      </c>
      <c r="N28" s="32">
        <v>201.12100000000001</v>
      </c>
      <c r="O28" s="32">
        <v>209.43</v>
      </c>
      <c r="P28" s="32">
        <v>215.17500000000001</v>
      </c>
      <c r="Q28" s="32">
        <v>239.203</v>
      </c>
      <c r="R28" s="32">
        <v>264.95100000000002</v>
      </c>
      <c r="S28" s="32">
        <v>282.76600000000002</v>
      </c>
      <c r="T28" s="32">
        <v>305.79399999999998</v>
      </c>
      <c r="U28" s="32">
        <v>313.07600000000002</v>
      </c>
      <c r="V28" s="32">
        <v>270.36700000000002</v>
      </c>
      <c r="W28" s="32">
        <v>280.94799999999998</v>
      </c>
      <c r="X28" s="32">
        <v>283.77999999999997</v>
      </c>
      <c r="Y28" s="32">
        <v>248.07300000000001</v>
      </c>
      <c r="Z28" s="32">
        <v>316.05900000000003</v>
      </c>
      <c r="AA28" s="32">
        <v>281.06099999999998</v>
      </c>
      <c r="AB28" s="32">
        <v>300.40899999999999</v>
      </c>
      <c r="AC28" s="32">
        <v>283.30900000000003</v>
      </c>
      <c r="AD28" s="32">
        <v>251.571</v>
      </c>
      <c r="AE28" s="32">
        <v>314.661</v>
      </c>
      <c r="AF28" s="32">
        <v>383.21499999999997</v>
      </c>
      <c r="AG28" s="32">
        <v>257.71600000000001</v>
      </c>
      <c r="AH28" s="32">
        <v>301.08100000000002</v>
      </c>
      <c r="AI28" s="32">
        <v>278.18200000000002</v>
      </c>
      <c r="AJ28" s="32">
        <v>269.709</v>
      </c>
      <c r="AK28" s="32">
        <v>380.22800000000001</v>
      </c>
      <c r="AL28" s="32">
        <v>363.255</v>
      </c>
      <c r="AM28" s="32">
        <v>338.34396014873028</v>
      </c>
      <c r="AN28" s="32">
        <v>338.5916363626406</v>
      </c>
      <c r="AO28" s="32">
        <v>338.68312797911335</v>
      </c>
      <c r="AP28" s="32">
        <v>338.84314636252668</v>
      </c>
      <c r="AQ28" s="32">
        <v>338.92052952508988</v>
      </c>
      <c r="AR28" s="32">
        <v>338.9565527676948</v>
      </c>
      <c r="AS28" s="32">
        <v>338.9683346374095</v>
      </c>
      <c r="AT28" s="32">
        <v>338.99121967833628</v>
      </c>
      <c r="AU28" s="32">
        <v>339.02259035811488</v>
      </c>
      <c r="AV28" s="32">
        <v>339.06719457695601</v>
      </c>
    </row>
    <row r="29" spans="1:48" x14ac:dyDescent="0.25">
      <c r="A29" s="1"/>
      <c r="B29" s="66" t="s">
        <v>183</v>
      </c>
      <c r="C29" s="49"/>
      <c r="D29" s="32">
        <v>32.229999999999997</v>
      </c>
      <c r="E29" s="32">
        <v>30.981999999999999</v>
      </c>
      <c r="F29" s="32">
        <v>29.734999999999999</v>
      </c>
      <c r="G29" s="32">
        <v>29.72</v>
      </c>
      <c r="H29" s="32">
        <v>42.472000000000001</v>
      </c>
      <c r="I29" s="32">
        <v>23.582999999999998</v>
      </c>
      <c r="J29" s="32">
        <v>24.881</v>
      </c>
      <c r="K29" s="32">
        <v>21.428999999999998</v>
      </c>
      <c r="L29" s="32">
        <v>18.786999999999999</v>
      </c>
      <c r="M29" s="32">
        <v>29.658999999999999</v>
      </c>
      <c r="N29" s="32">
        <v>17.225999999999999</v>
      </c>
      <c r="O29" s="32">
        <v>25.503</v>
      </c>
      <c r="P29" s="32">
        <v>21.495000000000001</v>
      </c>
      <c r="Q29" s="32">
        <v>50.143000000000001</v>
      </c>
      <c r="R29" s="32">
        <v>55.575000000000003</v>
      </c>
      <c r="S29" s="32">
        <v>35.116999999999997</v>
      </c>
      <c r="T29" s="32">
        <v>21.422000000000001</v>
      </c>
      <c r="U29" s="32">
        <v>13.901</v>
      </c>
      <c r="V29" s="32">
        <v>30.626000000000001</v>
      </c>
      <c r="W29" s="32">
        <v>38.749000000000002</v>
      </c>
      <c r="X29" s="32">
        <v>19.529</v>
      </c>
      <c r="Y29" s="32">
        <v>30.623000000000001</v>
      </c>
      <c r="Z29" s="32">
        <v>29.661000000000001</v>
      </c>
      <c r="AA29" s="32">
        <v>39.262</v>
      </c>
      <c r="AB29" s="32">
        <v>20.597999999999999</v>
      </c>
      <c r="AC29" s="32">
        <v>23.163</v>
      </c>
      <c r="AD29" s="32">
        <v>23.007000000000001</v>
      </c>
      <c r="AE29" s="32">
        <v>19.803000000000001</v>
      </c>
      <c r="AF29" s="32">
        <v>27.925000000000001</v>
      </c>
      <c r="AG29" s="32">
        <v>60.112000000000002</v>
      </c>
      <c r="AH29" s="32">
        <v>28.300999999999998</v>
      </c>
      <c r="AI29" s="32">
        <v>38.851999999999997</v>
      </c>
      <c r="AJ29" s="32">
        <v>22.902999999999999</v>
      </c>
      <c r="AK29" s="32">
        <v>33.871000000000002</v>
      </c>
      <c r="AL29" s="32">
        <v>23.292999999999999</v>
      </c>
      <c r="AM29" s="32">
        <v>48.077945997980237</v>
      </c>
      <c r="AN29" s="32">
        <v>51.424586292461214</v>
      </c>
      <c r="AO29" s="32">
        <v>51.186945198667715</v>
      </c>
      <c r="AP29" s="32">
        <v>51.500025839511423</v>
      </c>
      <c r="AQ29" s="32">
        <v>51.804910847325118</v>
      </c>
      <c r="AR29" s="32">
        <v>52.112807355023904</v>
      </c>
      <c r="AS29" s="32">
        <v>52.429331148548101</v>
      </c>
      <c r="AT29" s="32">
        <v>52.720962716460321</v>
      </c>
      <c r="AU29" s="32">
        <v>52.995118319492846</v>
      </c>
      <c r="AV29" s="32">
        <v>53.306599052693301</v>
      </c>
    </row>
    <row r="30" spans="1:48" x14ac:dyDescent="0.25">
      <c r="A30" s="1"/>
      <c r="B30" s="66" t="s">
        <v>184</v>
      </c>
      <c r="C30" s="49"/>
      <c r="D30" s="32">
        <v>189.708</v>
      </c>
      <c r="E30" s="32">
        <v>237.90799999999999</v>
      </c>
      <c r="F30" s="32">
        <v>150.88300000000001</v>
      </c>
      <c r="G30" s="32">
        <v>187.05600000000001</v>
      </c>
      <c r="H30" s="32">
        <v>164.16900000000001</v>
      </c>
      <c r="I30" s="32">
        <v>249.37200000000001</v>
      </c>
      <c r="J30" s="32">
        <v>251.17099999999999</v>
      </c>
      <c r="K30" s="32">
        <v>308.84100000000001</v>
      </c>
      <c r="L30" s="32">
        <v>353.005</v>
      </c>
      <c r="M30" s="32">
        <v>385.41300000000001</v>
      </c>
      <c r="N30" s="32">
        <v>315.303</v>
      </c>
      <c r="O30" s="32">
        <v>386.41800000000001</v>
      </c>
      <c r="P30" s="32">
        <v>345.20299999999997</v>
      </c>
      <c r="Q30" s="32">
        <v>342.14299999999997</v>
      </c>
      <c r="R30" s="32">
        <v>355.77199999999999</v>
      </c>
      <c r="S30" s="32">
        <v>391.70499999999998</v>
      </c>
      <c r="T30" s="32">
        <v>463.22399999999999</v>
      </c>
      <c r="U30" s="32">
        <v>476.00099999999998</v>
      </c>
      <c r="V30" s="32">
        <v>609.34100000000001</v>
      </c>
      <c r="W30" s="32">
        <v>583.69799999999998</v>
      </c>
      <c r="X30" s="32">
        <v>594.18499999999995</v>
      </c>
      <c r="Y30" s="32">
        <v>678.47699999999998</v>
      </c>
      <c r="Z30" s="32">
        <v>737.78399999999999</v>
      </c>
      <c r="AA30" s="32">
        <v>868.79399999999998</v>
      </c>
      <c r="AB30" s="32">
        <v>755.45799999999997</v>
      </c>
      <c r="AC30" s="32">
        <v>820.14700000000005</v>
      </c>
      <c r="AD30" s="32">
        <v>855.52300000000002</v>
      </c>
      <c r="AE30" s="32">
        <v>964.57899999999995</v>
      </c>
      <c r="AF30" s="32">
        <v>783.30799999999999</v>
      </c>
      <c r="AG30" s="32">
        <v>1129.499</v>
      </c>
      <c r="AH30" s="32">
        <v>1089.941</v>
      </c>
      <c r="AI30" s="32">
        <v>827.98699999999997</v>
      </c>
      <c r="AJ30" s="32">
        <v>996.44100000000003</v>
      </c>
      <c r="AK30" s="32">
        <v>1055.913</v>
      </c>
      <c r="AL30" s="32">
        <v>1125.3699999999999</v>
      </c>
      <c r="AM30" s="32">
        <v>892.73521791890357</v>
      </c>
      <c r="AN30" s="32">
        <v>836.44534064553773</v>
      </c>
      <c r="AO30" s="32">
        <v>853.55243732130941</v>
      </c>
      <c r="AP30" s="32">
        <v>1025.1494787265174</v>
      </c>
      <c r="AQ30" s="32">
        <v>1038.4958147847194</v>
      </c>
      <c r="AR30" s="32">
        <v>1048.97920388541</v>
      </c>
      <c r="AS30" s="32">
        <v>1059.2001586414628</v>
      </c>
      <c r="AT30" s="32">
        <v>1069.7285726177083</v>
      </c>
      <c r="AU30" s="32">
        <v>1080.9968375730875</v>
      </c>
      <c r="AV30" s="32">
        <v>1086.3290474775824</v>
      </c>
    </row>
    <row r="31" spans="1:48" x14ac:dyDescent="0.25">
      <c r="A31" s="1"/>
      <c r="B31" s="67" t="s">
        <v>242</v>
      </c>
      <c r="C31" s="49"/>
      <c r="D31" s="24">
        <v>0</v>
      </c>
      <c r="E31" s="24">
        <v>0</v>
      </c>
      <c r="F31" s="24">
        <v>0</v>
      </c>
      <c r="G31" s="24">
        <v>0</v>
      </c>
      <c r="H31" s="24">
        <v>0</v>
      </c>
      <c r="I31" s="24">
        <v>0</v>
      </c>
      <c r="J31" s="24">
        <v>0</v>
      </c>
      <c r="K31" s="24">
        <v>0</v>
      </c>
      <c r="L31" s="24">
        <v>0</v>
      </c>
      <c r="M31" s="24">
        <v>0</v>
      </c>
      <c r="N31" s="24">
        <v>0</v>
      </c>
      <c r="O31" s="24">
        <v>0</v>
      </c>
      <c r="P31" s="24">
        <v>0</v>
      </c>
      <c r="Q31" s="24">
        <v>0</v>
      </c>
      <c r="R31" s="24">
        <v>0</v>
      </c>
      <c r="S31" s="32">
        <v>32.179000000000002</v>
      </c>
      <c r="T31" s="32">
        <v>27.332000000000001</v>
      </c>
      <c r="U31" s="32">
        <v>32.287999999999997</v>
      </c>
      <c r="V31" s="32">
        <v>35.905000000000001</v>
      </c>
      <c r="W31" s="32">
        <v>60.33</v>
      </c>
      <c r="X31" s="32">
        <v>85.652000000000001</v>
      </c>
      <c r="Y31" s="32">
        <v>131.29900000000001</v>
      </c>
      <c r="Z31" s="32">
        <v>118.547</v>
      </c>
      <c r="AA31" s="32">
        <v>141.54300000000001</v>
      </c>
      <c r="AB31" s="32">
        <v>116.779</v>
      </c>
      <c r="AC31" s="32">
        <v>154.07400000000001</v>
      </c>
      <c r="AD31" s="32">
        <v>241.06399999999999</v>
      </c>
      <c r="AE31" s="32">
        <v>190.84100000000001</v>
      </c>
      <c r="AF31" s="32">
        <v>134.21799999999999</v>
      </c>
      <c r="AG31" s="32">
        <v>373.16699999999997</v>
      </c>
      <c r="AH31" s="32">
        <v>325.51400000000001</v>
      </c>
      <c r="AI31" s="32">
        <v>198.88399999999999</v>
      </c>
      <c r="AJ31" s="32">
        <v>280.33800000000002</v>
      </c>
      <c r="AK31" s="32">
        <v>305.27100000000002</v>
      </c>
      <c r="AL31" s="32">
        <v>335.12599999999998</v>
      </c>
      <c r="AM31" s="32">
        <v>207.75022576087923</v>
      </c>
      <c r="AN31" s="32">
        <v>176.99591704490788</v>
      </c>
      <c r="AO31" s="32">
        <v>182.68641079148333</v>
      </c>
      <c r="AP31" s="32">
        <v>194.40599231187718</v>
      </c>
      <c r="AQ31" s="32">
        <v>203.52171879419473</v>
      </c>
      <c r="AR31" s="32">
        <v>212.57072977921669</v>
      </c>
      <c r="AS31" s="32">
        <v>221.16492883246252</v>
      </c>
      <c r="AT31" s="32">
        <v>229.36731568414436</v>
      </c>
      <c r="AU31" s="32">
        <v>236.65728697812187</v>
      </c>
      <c r="AV31" s="32">
        <v>244.14709076039966</v>
      </c>
    </row>
    <row r="32" spans="1:48" x14ac:dyDescent="0.25">
      <c r="A32" s="1"/>
      <c r="B32" s="65"/>
      <c r="C32" s="49"/>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5"/>
      <c r="AJ32" s="1"/>
      <c r="AK32" s="1"/>
      <c r="AL32" s="1"/>
      <c r="AM32" s="1"/>
      <c r="AN32" s="1"/>
      <c r="AO32" s="1"/>
      <c r="AP32" s="1"/>
      <c r="AQ32" s="1"/>
      <c r="AR32" s="1"/>
      <c r="AS32" s="1"/>
      <c r="AT32" s="1"/>
      <c r="AU32" s="1"/>
      <c r="AV32" s="1"/>
    </row>
    <row r="33" spans="1:48" x14ac:dyDescent="0.25">
      <c r="A33" s="1"/>
      <c r="B33" s="64" t="s">
        <v>185</v>
      </c>
      <c r="C33" s="49"/>
      <c r="D33" s="32">
        <v>4642.3190000000004</v>
      </c>
      <c r="E33" s="32">
        <v>4806.9799999999996</v>
      </c>
      <c r="F33" s="32">
        <v>4964.5320000000002</v>
      </c>
      <c r="G33" s="32">
        <v>4789.74</v>
      </c>
      <c r="H33" s="32">
        <v>5708.4279999999999</v>
      </c>
      <c r="I33" s="32">
        <v>5420.6239999999998</v>
      </c>
      <c r="J33" s="32">
        <v>6487.6379999999999</v>
      </c>
      <c r="K33" s="32">
        <v>6345.5029999999997</v>
      </c>
      <c r="L33" s="32">
        <v>5835.1949999999997</v>
      </c>
      <c r="M33" s="32">
        <v>5801.8440000000001</v>
      </c>
      <c r="N33" s="32">
        <v>5289.768</v>
      </c>
      <c r="O33" s="32">
        <v>5776.03</v>
      </c>
      <c r="P33" s="32">
        <v>5147.9849999999997</v>
      </c>
      <c r="Q33" s="32">
        <v>6069.7209999999995</v>
      </c>
      <c r="R33" s="32">
        <v>7529.0540000000001</v>
      </c>
      <c r="S33" s="32">
        <v>6837.5969999999998</v>
      </c>
      <c r="T33" s="32">
        <v>6857.32</v>
      </c>
      <c r="U33" s="32">
        <v>7895.393</v>
      </c>
      <c r="V33" s="32">
        <v>8769.6200000000008</v>
      </c>
      <c r="W33" s="32">
        <v>8057.2910000000002</v>
      </c>
      <c r="X33" s="32">
        <v>8448.5400000000009</v>
      </c>
      <c r="Y33" s="32">
        <v>8929.4599999999991</v>
      </c>
      <c r="Z33" s="32">
        <v>9718.3889999999992</v>
      </c>
      <c r="AA33" s="32">
        <v>11344.894</v>
      </c>
      <c r="AB33" s="32">
        <v>10805.861000000001</v>
      </c>
      <c r="AC33" s="32">
        <v>9681.4429999999993</v>
      </c>
      <c r="AD33" s="32">
        <v>8980.152</v>
      </c>
      <c r="AE33" s="32">
        <v>9845.5949999999993</v>
      </c>
      <c r="AF33" s="32">
        <v>9960.4629999999997</v>
      </c>
      <c r="AG33" s="32">
        <v>9157.8330000000005</v>
      </c>
      <c r="AH33" s="32">
        <v>8931.8140000000003</v>
      </c>
      <c r="AI33" s="32">
        <v>11077.835999999999</v>
      </c>
      <c r="AJ33" s="32">
        <v>14398.138999999999</v>
      </c>
      <c r="AK33" s="32">
        <v>14165.662</v>
      </c>
      <c r="AL33" s="32">
        <v>13541.915999999999</v>
      </c>
      <c r="AM33" s="32">
        <v>12962.425494196368</v>
      </c>
      <c r="AN33" s="32">
        <v>12873.175344680109</v>
      </c>
      <c r="AO33" s="32">
        <v>13015.5682036295</v>
      </c>
      <c r="AP33" s="32">
        <v>13382.715025331134</v>
      </c>
      <c r="AQ33" s="32">
        <v>13504.643616474854</v>
      </c>
      <c r="AR33" s="32">
        <v>13608.965639983257</v>
      </c>
      <c r="AS33" s="32">
        <v>13734.297892111361</v>
      </c>
      <c r="AT33" s="32">
        <v>13896.424232021092</v>
      </c>
      <c r="AU33" s="32">
        <v>14072.818163254167</v>
      </c>
      <c r="AV33" s="32">
        <v>14219.832551350388</v>
      </c>
    </row>
    <row r="34" spans="1:48" x14ac:dyDescent="0.25">
      <c r="A34" s="1"/>
      <c r="B34" s="65"/>
      <c r="C34" s="49"/>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25">
      <c r="A35" s="1"/>
      <c r="B35" s="64" t="s">
        <v>120</v>
      </c>
      <c r="C35" s="49"/>
      <c r="D35" s="32">
        <v>2826.1350000000002</v>
      </c>
      <c r="E35" s="32">
        <v>3006.241</v>
      </c>
      <c r="F35" s="32">
        <v>2797.5349999999999</v>
      </c>
      <c r="G35" s="32">
        <v>3112.09</v>
      </c>
      <c r="H35" s="32">
        <v>3326.1619999999998</v>
      </c>
      <c r="I35" s="32">
        <v>3183.241</v>
      </c>
      <c r="J35" s="32">
        <v>3532.069</v>
      </c>
      <c r="K35" s="32">
        <v>3450.239</v>
      </c>
      <c r="L35" s="32">
        <v>3402.125</v>
      </c>
      <c r="M35" s="32">
        <v>3407.6979999999999</v>
      </c>
      <c r="N35" s="32">
        <v>3235.84</v>
      </c>
      <c r="O35" s="32">
        <v>3481.7060000000001</v>
      </c>
      <c r="P35" s="32">
        <v>3270.5650000000001</v>
      </c>
      <c r="Q35" s="32">
        <v>3367.5329999999999</v>
      </c>
      <c r="R35" s="32">
        <v>3648.3739999999998</v>
      </c>
      <c r="S35" s="32">
        <v>4025.46</v>
      </c>
      <c r="T35" s="32">
        <v>4340.799</v>
      </c>
      <c r="U35" s="32">
        <v>4743.3649999999998</v>
      </c>
      <c r="V35" s="32">
        <v>5647.5349999999999</v>
      </c>
      <c r="W35" s="32">
        <v>5667.9709999999995</v>
      </c>
      <c r="X35" s="32">
        <v>6218.9930000000004</v>
      </c>
      <c r="Y35" s="32">
        <v>6757.3940000000002</v>
      </c>
      <c r="Z35" s="32">
        <v>6752.3410000000003</v>
      </c>
      <c r="AA35" s="32">
        <v>6897.9229999999998</v>
      </c>
      <c r="AB35" s="32">
        <v>6757.4380000000001</v>
      </c>
      <c r="AC35" s="32">
        <v>6613.5640000000003</v>
      </c>
      <c r="AD35" s="32">
        <v>6523.5339999999997</v>
      </c>
      <c r="AE35" s="32">
        <v>6710.7860000000001</v>
      </c>
      <c r="AF35" s="32">
        <v>6862.7420000000002</v>
      </c>
      <c r="AG35" s="32">
        <v>7164.0910000000003</v>
      </c>
      <c r="AH35" s="32">
        <v>6933.1180000000004</v>
      </c>
      <c r="AI35" s="32">
        <v>6971.268</v>
      </c>
      <c r="AJ35" s="32">
        <v>8804.6219999999994</v>
      </c>
      <c r="AK35" s="32">
        <v>9048.8819999999996</v>
      </c>
      <c r="AL35" s="32">
        <v>8142.5420000000004</v>
      </c>
      <c r="AM35" s="32">
        <v>8208.5426309835912</v>
      </c>
      <c r="AN35" s="32">
        <v>8174.2671784967679</v>
      </c>
      <c r="AO35" s="32">
        <v>8209.2280319913334</v>
      </c>
      <c r="AP35" s="32">
        <v>8186.9774970543413</v>
      </c>
      <c r="AQ35" s="32">
        <v>8131.0313914032085</v>
      </c>
      <c r="AR35" s="32">
        <v>8098.7477044557099</v>
      </c>
      <c r="AS35" s="32">
        <v>8098.5140192414538</v>
      </c>
      <c r="AT35" s="32">
        <v>8138.5424948345171</v>
      </c>
      <c r="AU35" s="32">
        <v>8191.2510680274172</v>
      </c>
      <c r="AV35" s="32">
        <v>8284.4973584239415</v>
      </c>
    </row>
    <row r="36" spans="1:48" x14ac:dyDescent="0.25">
      <c r="A36" s="1"/>
      <c r="B36" s="66" t="s">
        <v>186</v>
      </c>
      <c r="C36" s="49"/>
      <c r="D36" s="32">
        <v>1432.6579999999999</v>
      </c>
      <c r="E36" s="32">
        <v>1437.0329999999999</v>
      </c>
      <c r="F36" s="32">
        <v>1330.307</v>
      </c>
      <c r="G36" s="32">
        <v>1513.412</v>
      </c>
      <c r="H36" s="32">
        <v>1577.126</v>
      </c>
      <c r="I36" s="32">
        <v>1408.079</v>
      </c>
      <c r="J36" s="32">
        <v>1538.931</v>
      </c>
      <c r="K36" s="32">
        <v>1502.3810000000001</v>
      </c>
      <c r="L36" s="32">
        <v>1465.8340000000001</v>
      </c>
      <c r="M36" s="32">
        <v>1404.797</v>
      </c>
      <c r="N36" s="32">
        <v>1341.6469999999999</v>
      </c>
      <c r="O36" s="32">
        <v>1373.424</v>
      </c>
      <c r="P36" s="32">
        <v>1275.9010000000001</v>
      </c>
      <c r="Q36" s="32">
        <v>1516.366</v>
      </c>
      <c r="R36" s="32">
        <v>1685.97</v>
      </c>
      <c r="S36" s="32">
        <v>1778.944</v>
      </c>
      <c r="T36" s="32">
        <v>1825.1890000000001</v>
      </c>
      <c r="U36" s="32">
        <v>1979.25</v>
      </c>
      <c r="V36" s="32">
        <v>2549.502</v>
      </c>
      <c r="W36" s="32">
        <v>2866.855</v>
      </c>
      <c r="X36" s="32">
        <v>3191.8330000000001</v>
      </c>
      <c r="Y36" s="32">
        <v>3593.39</v>
      </c>
      <c r="Z36" s="32">
        <v>3445.0630000000001</v>
      </c>
      <c r="AA36" s="32">
        <v>3598.018</v>
      </c>
      <c r="AB36" s="32">
        <v>3507.1</v>
      </c>
      <c r="AC36" s="32">
        <v>3549.5659999999998</v>
      </c>
      <c r="AD36" s="32">
        <v>3331.8649999999998</v>
      </c>
      <c r="AE36" s="32">
        <v>3478.85</v>
      </c>
      <c r="AF36" s="32">
        <v>3568.402</v>
      </c>
      <c r="AG36" s="32">
        <v>3844.85</v>
      </c>
      <c r="AH36" s="32">
        <v>3873.027</v>
      </c>
      <c r="AI36" s="32">
        <v>3668.9450000000002</v>
      </c>
      <c r="AJ36" s="32">
        <v>4915.5690000000004</v>
      </c>
      <c r="AK36" s="32">
        <v>5171.5720000000001</v>
      </c>
      <c r="AL36" s="32">
        <v>4286.6229999999996</v>
      </c>
      <c r="AM36" s="32">
        <v>4308.0310355648517</v>
      </c>
      <c r="AN36" s="32">
        <v>4215.1144430779859</v>
      </c>
      <c r="AO36" s="32">
        <v>4197.9198929189624</v>
      </c>
      <c r="AP36" s="32">
        <v>4125.2269948399262</v>
      </c>
      <c r="AQ36" s="32">
        <v>4053.2356714293851</v>
      </c>
      <c r="AR36" s="32">
        <v>4005.3086672316181</v>
      </c>
      <c r="AS36" s="32">
        <v>3978.9621704028773</v>
      </c>
      <c r="AT36" s="32">
        <v>3981.9741077370586</v>
      </c>
      <c r="AU36" s="32">
        <v>3989.877447404042</v>
      </c>
      <c r="AV36" s="32">
        <v>4034.5434021667043</v>
      </c>
    </row>
    <row r="37" spans="1:48" x14ac:dyDescent="0.25">
      <c r="A37" s="1"/>
      <c r="B37" s="67" t="s">
        <v>187</v>
      </c>
      <c r="C37" s="49"/>
      <c r="D37" s="32">
        <v>1022.453</v>
      </c>
      <c r="E37" s="32">
        <v>1008.846</v>
      </c>
      <c r="F37" s="32">
        <v>942.93399999999997</v>
      </c>
      <c r="G37" s="32">
        <v>1118.2550000000001</v>
      </c>
      <c r="H37" s="32">
        <v>1170.902</v>
      </c>
      <c r="I37" s="32">
        <v>1050.4369999999999</v>
      </c>
      <c r="J37" s="32">
        <v>1161.8710000000001</v>
      </c>
      <c r="K37" s="32">
        <v>1081.6859999999999</v>
      </c>
      <c r="L37" s="32">
        <v>1054.481</v>
      </c>
      <c r="M37" s="32">
        <v>946.08500000000004</v>
      </c>
      <c r="N37" s="32">
        <v>883.05100000000004</v>
      </c>
      <c r="O37" s="32">
        <v>895.85299999999995</v>
      </c>
      <c r="P37" s="32">
        <v>765.13599999999997</v>
      </c>
      <c r="Q37" s="32">
        <v>950</v>
      </c>
      <c r="R37" s="32">
        <v>1060</v>
      </c>
      <c r="S37" s="32">
        <v>1190</v>
      </c>
      <c r="T37" s="32">
        <v>1170</v>
      </c>
      <c r="U37" s="32">
        <v>1270</v>
      </c>
      <c r="V37" s="32">
        <v>1680</v>
      </c>
      <c r="W37" s="32">
        <v>1870</v>
      </c>
      <c r="X37" s="32">
        <v>2180</v>
      </c>
      <c r="Y37" s="32">
        <v>2460</v>
      </c>
      <c r="Z37" s="32">
        <v>2360</v>
      </c>
      <c r="AA37" s="32">
        <v>2450</v>
      </c>
      <c r="AB37" s="32">
        <v>2220</v>
      </c>
      <c r="AC37" s="32">
        <v>2260</v>
      </c>
      <c r="AD37" s="32">
        <v>2080</v>
      </c>
      <c r="AE37" s="32">
        <v>2160</v>
      </c>
      <c r="AF37" s="32">
        <v>2130</v>
      </c>
      <c r="AG37" s="32">
        <v>2300</v>
      </c>
      <c r="AH37" s="32">
        <v>2180</v>
      </c>
      <c r="AI37" s="32">
        <v>2160</v>
      </c>
      <c r="AJ37" s="32">
        <v>3130</v>
      </c>
      <c r="AK37" s="32">
        <v>3170</v>
      </c>
      <c r="AL37" s="32">
        <v>2650</v>
      </c>
      <c r="AM37" s="32">
        <v>2469.2846872253226</v>
      </c>
      <c r="AN37" s="32">
        <v>2414.5841829519591</v>
      </c>
      <c r="AO37" s="32">
        <v>2504.1735449450916</v>
      </c>
      <c r="AP37" s="32">
        <v>2552.0742774492601</v>
      </c>
      <c r="AQ37" s="32">
        <v>2563.1501958936897</v>
      </c>
      <c r="AR37" s="32">
        <v>2580.3061746999283</v>
      </c>
      <c r="AS37" s="32">
        <v>2602.5886166822302</v>
      </c>
      <c r="AT37" s="32">
        <v>2644.4219078760311</v>
      </c>
      <c r="AU37" s="32">
        <v>2683.7006033175426</v>
      </c>
      <c r="AV37" s="32">
        <v>2751.9398323166811</v>
      </c>
    </row>
    <row r="38" spans="1:48" x14ac:dyDescent="0.25">
      <c r="A38" s="1"/>
      <c r="B38" s="67" t="s">
        <v>188</v>
      </c>
      <c r="C38" s="49"/>
      <c r="D38" s="32">
        <v>325.71800000000002</v>
      </c>
      <c r="E38" s="32">
        <v>330.93400000000003</v>
      </c>
      <c r="F38" s="32">
        <v>293.95600000000002</v>
      </c>
      <c r="G38" s="32">
        <v>301.98700000000002</v>
      </c>
      <c r="H38" s="32">
        <v>306.19400000000002</v>
      </c>
      <c r="I38" s="32">
        <v>269.40100000000001</v>
      </c>
      <c r="J38" s="32">
        <v>270.75099999999998</v>
      </c>
      <c r="K38" s="32">
        <v>303.767</v>
      </c>
      <c r="L38" s="32">
        <v>288.48899999999998</v>
      </c>
      <c r="M38" s="32">
        <v>322.92599999999999</v>
      </c>
      <c r="N38" s="32">
        <v>323.05099999999999</v>
      </c>
      <c r="O38" s="32">
        <v>324.80900000000003</v>
      </c>
      <c r="P38" s="32">
        <v>323.42099999999999</v>
      </c>
      <c r="Q38" s="32">
        <v>396.36599999999999</v>
      </c>
      <c r="R38" s="32">
        <v>445.97</v>
      </c>
      <c r="S38" s="32">
        <v>348.94400000000002</v>
      </c>
      <c r="T38" s="32">
        <v>385.18900000000002</v>
      </c>
      <c r="U38" s="32">
        <v>419.25</v>
      </c>
      <c r="V38" s="32">
        <v>529.50199999999995</v>
      </c>
      <c r="W38" s="32">
        <v>606.85500000000002</v>
      </c>
      <c r="X38" s="32">
        <v>631.83299999999997</v>
      </c>
      <c r="Y38" s="32">
        <v>703.39</v>
      </c>
      <c r="Z38" s="32">
        <v>575.06299999999999</v>
      </c>
      <c r="AA38" s="32">
        <v>638.01800000000003</v>
      </c>
      <c r="AB38" s="32">
        <v>777.1</v>
      </c>
      <c r="AC38" s="32">
        <v>799.56600000000003</v>
      </c>
      <c r="AD38" s="32">
        <v>731.86500000000001</v>
      </c>
      <c r="AE38" s="32">
        <v>858.85</v>
      </c>
      <c r="AF38" s="32">
        <v>928.40200000000004</v>
      </c>
      <c r="AG38" s="32">
        <v>1064.8499999999999</v>
      </c>
      <c r="AH38" s="32">
        <v>1233.027</v>
      </c>
      <c r="AI38" s="32">
        <v>978.94500000000005</v>
      </c>
      <c r="AJ38" s="32">
        <v>1225.569</v>
      </c>
      <c r="AK38" s="32">
        <v>1331.5719999999999</v>
      </c>
      <c r="AL38" s="32">
        <v>996.62300000000005</v>
      </c>
      <c r="AM38" s="32">
        <v>1242.1726075171778</v>
      </c>
      <c r="AN38" s="32">
        <v>1188.7603244618499</v>
      </c>
      <c r="AO38" s="32">
        <v>1081.608532566587</v>
      </c>
      <c r="AP38" s="32">
        <v>954.04679798841335</v>
      </c>
      <c r="AQ38" s="32">
        <v>864.11984045822135</v>
      </c>
      <c r="AR38" s="32">
        <v>794.09229277590725</v>
      </c>
      <c r="AS38" s="32">
        <v>740.05338305657813</v>
      </c>
      <c r="AT38" s="32">
        <v>695.48851380401879</v>
      </c>
      <c r="AU38" s="32">
        <v>656.35622479440963</v>
      </c>
      <c r="AV38" s="32">
        <v>624.20716180351235</v>
      </c>
    </row>
    <row r="39" spans="1:48" x14ac:dyDescent="0.25">
      <c r="A39" s="1"/>
      <c r="B39" s="67" t="s">
        <v>189</v>
      </c>
      <c r="C39" s="49"/>
      <c r="D39" s="32">
        <v>84.486999999999995</v>
      </c>
      <c r="E39" s="32">
        <v>97.253</v>
      </c>
      <c r="F39" s="32">
        <v>93.417000000000002</v>
      </c>
      <c r="G39" s="32">
        <v>93.17</v>
      </c>
      <c r="H39" s="32">
        <v>100.03</v>
      </c>
      <c r="I39" s="32">
        <v>88.241</v>
      </c>
      <c r="J39" s="32">
        <v>106.309</v>
      </c>
      <c r="K39" s="32">
        <v>116.928</v>
      </c>
      <c r="L39" s="32">
        <v>122.864</v>
      </c>
      <c r="M39" s="32">
        <v>135.786</v>
      </c>
      <c r="N39" s="32">
        <v>135.54499999999999</v>
      </c>
      <c r="O39" s="32">
        <v>152.762</v>
      </c>
      <c r="P39" s="32">
        <v>187.34399999999999</v>
      </c>
      <c r="Q39" s="32">
        <v>170</v>
      </c>
      <c r="R39" s="32">
        <v>180</v>
      </c>
      <c r="S39" s="32">
        <v>240</v>
      </c>
      <c r="T39" s="32">
        <v>270</v>
      </c>
      <c r="U39" s="32">
        <v>290</v>
      </c>
      <c r="V39" s="32">
        <v>340</v>
      </c>
      <c r="W39" s="32">
        <v>390</v>
      </c>
      <c r="X39" s="32">
        <v>380</v>
      </c>
      <c r="Y39" s="32">
        <v>430</v>
      </c>
      <c r="Z39" s="32">
        <v>510</v>
      </c>
      <c r="AA39" s="32">
        <v>510</v>
      </c>
      <c r="AB39" s="32">
        <v>510</v>
      </c>
      <c r="AC39" s="32">
        <v>490</v>
      </c>
      <c r="AD39" s="32">
        <v>520</v>
      </c>
      <c r="AE39" s="32">
        <v>460</v>
      </c>
      <c r="AF39" s="32">
        <v>510</v>
      </c>
      <c r="AG39" s="32">
        <v>480</v>
      </c>
      <c r="AH39" s="32">
        <v>460</v>
      </c>
      <c r="AI39" s="32">
        <v>530</v>
      </c>
      <c r="AJ39" s="32">
        <v>560</v>
      </c>
      <c r="AK39" s="32">
        <v>670</v>
      </c>
      <c r="AL39" s="32">
        <v>640</v>
      </c>
      <c r="AM39" s="32">
        <v>596.57374082235162</v>
      </c>
      <c r="AN39" s="32">
        <v>611.76993566417661</v>
      </c>
      <c r="AO39" s="32">
        <v>612.13781540728382</v>
      </c>
      <c r="AP39" s="32">
        <v>619.10591940225243</v>
      </c>
      <c r="AQ39" s="32">
        <v>625.96563507747396</v>
      </c>
      <c r="AR39" s="32">
        <v>630.91019975578229</v>
      </c>
      <c r="AS39" s="32">
        <v>636.320170664069</v>
      </c>
      <c r="AT39" s="32">
        <v>642.06368605700891</v>
      </c>
      <c r="AU39" s="32">
        <v>649.82061929208976</v>
      </c>
      <c r="AV39" s="32">
        <v>658.39640804651049</v>
      </c>
    </row>
    <row r="40" spans="1:48" x14ac:dyDescent="0.25">
      <c r="A40" s="1"/>
      <c r="B40" s="66" t="s">
        <v>125</v>
      </c>
      <c r="C40" s="49"/>
      <c r="D40" s="32">
        <v>579.298</v>
      </c>
      <c r="E40" s="32">
        <v>634.27099999999996</v>
      </c>
      <c r="F40" s="32">
        <v>611.67999999999995</v>
      </c>
      <c r="G40" s="32">
        <v>617.48</v>
      </c>
      <c r="H40" s="32">
        <v>626.17999999999995</v>
      </c>
      <c r="I40" s="32">
        <v>662.64400000000001</v>
      </c>
      <c r="J40" s="32">
        <v>768.99900000000002</v>
      </c>
      <c r="K40" s="32">
        <v>814.005</v>
      </c>
      <c r="L40" s="32">
        <v>771</v>
      </c>
      <c r="M40" s="32">
        <v>749.68299999999999</v>
      </c>
      <c r="N40" s="32">
        <v>772.27</v>
      </c>
      <c r="O40" s="32">
        <v>800.12699999999995</v>
      </c>
      <c r="P40" s="32">
        <v>806.53099999999995</v>
      </c>
      <c r="Q40" s="32">
        <v>741.83799999999997</v>
      </c>
      <c r="R40" s="32">
        <v>817.68700000000001</v>
      </c>
      <c r="S40" s="32">
        <v>961.35599999999999</v>
      </c>
      <c r="T40" s="32">
        <v>1090.838</v>
      </c>
      <c r="U40" s="32">
        <v>1342.64</v>
      </c>
      <c r="V40" s="32">
        <v>1602.557</v>
      </c>
      <c r="W40" s="32">
        <v>1269.037</v>
      </c>
      <c r="X40" s="32">
        <v>1347.181</v>
      </c>
      <c r="Y40" s="32">
        <v>1535.0640000000001</v>
      </c>
      <c r="Z40" s="32">
        <v>1782.17</v>
      </c>
      <c r="AA40" s="32">
        <v>1758.835</v>
      </c>
      <c r="AB40" s="32">
        <v>1712.855</v>
      </c>
      <c r="AC40" s="32">
        <v>1438.499</v>
      </c>
      <c r="AD40" s="32">
        <v>1522.807</v>
      </c>
      <c r="AE40" s="32">
        <v>1415.5930000000001</v>
      </c>
      <c r="AF40" s="32">
        <v>1511.9480000000001</v>
      </c>
      <c r="AG40" s="32">
        <v>1430.827</v>
      </c>
      <c r="AH40" s="32">
        <v>1425.143</v>
      </c>
      <c r="AI40" s="32">
        <v>1571.1410000000001</v>
      </c>
      <c r="AJ40" s="32">
        <v>2050.431</v>
      </c>
      <c r="AK40" s="32">
        <v>1952.4639999999999</v>
      </c>
      <c r="AL40" s="32">
        <v>1808.3610000000001</v>
      </c>
      <c r="AM40" s="32">
        <v>1786.7965252486897</v>
      </c>
      <c r="AN40" s="32">
        <v>1863.2628630584577</v>
      </c>
      <c r="AO40" s="32">
        <v>1930.125405731673</v>
      </c>
      <c r="AP40" s="32">
        <v>1983.9982961327332</v>
      </c>
      <c r="AQ40" s="32">
        <v>2004.3807345836685</v>
      </c>
      <c r="AR40" s="32">
        <v>2019.8455947131415</v>
      </c>
      <c r="AS40" s="32">
        <v>2040.6527975586002</v>
      </c>
      <c r="AT40" s="32">
        <v>2069.2728556706884</v>
      </c>
      <c r="AU40" s="32">
        <v>2103.0703622016131</v>
      </c>
      <c r="AV40" s="32">
        <v>2139.1407238518104</v>
      </c>
    </row>
    <row r="41" spans="1:48" x14ac:dyDescent="0.25">
      <c r="A41" s="1"/>
      <c r="B41" s="67" t="s">
        <v>190</v>
      </c>
      <c r="C41" s="49"/>
      <c r="D41" s="32">
        <v>57.771999999999998</v>
      </c>
      <c r="E41" s="32">
        <v>57.491999999999997</v>
      </c>
      <c r="F41" s="32">
        <v>56.984999999999999</v>
      </c>
      <c r="G41" s="32">
        <v>60.744999999999997</v>
      </c>
      <c r="H41" s="32">
        <v>47.48</v>
      </c>
      <c r="I41" s="32">
        <v>80.841999999999999</v>
      </c>
      <c r="J41" s="32">
        <v>76.665999999999997</v>
      </c>
      <c r="K41" s="32">
        <v>93.132999999999996</v>
      </c>
      <c r="L41" s="32">
        <v>80.372</v>
      </c>
      <c r="M41" s="32">
        <v>66.543000000000006</v>
      </c>
      <c r="N41" s="32">
        <v>69.367000000000004</v>
      </c>
      <c r="O41" s="32">
        <v>65.245999999999995</v>
      </c>
      <c r="P41" s="32">
        <v>84.447000000000003</v>
      </c>
      <c r="Q41" s="32">
        <v>75.340999999999994</v>
      </c>
      <c r="R41" s="32">
        <v>69.346999999999994</v>
      </c>
      <c r="S41" s="32">
        <v>73.698999999999998</v>
      </c>
      <c r="T41" s="32">
        <v>103.357</v>
      </c>
      <c r="U41" s="32">
        <v>103.001</v>
      </c>
      <c r="V41" s="32">
        <v>97.96</v>
      </c>
      <c r="W41" s="32">
        <v>94.518000000000001</v>
      </c>
      <c r="X41" s="32">
        <v>100.783</v>
      </c>
      <c r="Y41" s="32">
        <v>96.655000000000001</v>
      </c>
      <c r="Z41" s="32">
        <v>137.637</v>
      </c>
      <c r="AA41" s="32">
        <v>137.29599999999999</v>
      </c>
      <c r="AB41" s="32">
        <v>115.706</v>
      </c>
      <c r="AC41" s="32">
        <v>129.70500000000001</v>
      </c>
      <c r="AD41" s="32">
        <v>144.22999999999999</v>
      </c>
      <c r="AE41" s="32">
        <v>140.136</v>
      </c>
      <c r="AF41" s="32">
        <v>144.63200000000001</v>
      </c>
      <c r="AG41" s="32">
        <v>166.095</v>
      </c>
      <c r="AH41" s="32">
        <v>142.523</v>
      </c>
      <c r="AI41" s="32">
        <v>136.59800000000001</v>
      </c>
      <c r="AJ41" s="32">
        <v>166.46600000000001</v>
      </c>
      <c r="AK41" s="32">
        <v>145.96299999999999</v>
      </c>
      <c r="AL41" s="32">
        <v>157.399</v>
      </c>
      <c r="AM41" s="32">
        <v>166.10532827435412</v>
      </c>
      <c r="AN41" s="32">
        <v>176.71648826818421</v>
      </c>
      <c r="AO41" s="32">
        <v>181.94309905049226</v>
      </c>
      <c r="AP41" s="32">
        <v>186.60129546667716</v>
      </c>
      <c r="AQ41" s="32">
        <v>192.32587312260102</v>
      </c>
      <c r="AR41" s="32">
        <v>198.02225064215634</v>
      </c>
      <c r="AS41" s="32">
        <v>202.74378895395282</v>
      </c>
      <c r="AT41" s="32">
        <v>208.43337440314519</v>
      </c>
      <c r="AU41" s="32">
        <v>213.84287436303072</v>
      </c>
      <c r="AV41" s="32">
        <v>216.53951340513692</v>
      </c>
    </row>
    <row r="42" spans="1:48" x14ac:dyDescent="0.25">
      <c r="A42" s="1"/>
      <c r="B42" s="67" t="s">
        <v>191</v>
      </c>
      <c r="C42" s="49"/>
      <c r="D42" s="32">
        <v>187.64699999999999</v>
      </c>
      <c r="E42" s="32">
        <v>199.18700000000001</v>
      </c>
      <c r="F42" s="32">
        <v>184.15600000000001</v>
      </c>
      <c r="G42" s="32">
        <v>187.06899999999999</v>
      </c>
      <c r="H42" s="32">
        <v>202.28800000000001</v>
      </c>
      <c r="I42" s="32">
        <v>213.12200000000001</v>
      </c>
      <c r="J42" s="32">
        <v>264.375</v>
      </c>
      <c r="K42" s="32">
        <v>240.32499999999999</v>
      </c>
      <c r="L42" s="32">
        <v>242.08199999999999</v>
      </c>
      <c r="M42" s="32">
        <v>220.22499999999999</v>
      </c>
      <c r="N42" s="32">
        <v>234.465</v>
      </c>
      <c r="O42" s="32">
        <v>249.982</v>
      </c>
      <c r="P42" s="32">
        <v>219.27699999999999</v>
      </c>
      <c r="Q42" s="32">
        <v>220</v>
      </c>
      <c r="R42" s="32">
        <v>240</v>
      </c>
      <c r="S42" s="32">
        <v>260</v>
      </c>
      <c r="T42" s="32">
        <v>270</v>
      </c>
      <c r="U42" s="32">
        <v>450</v>
      </c>
      <c r="V42" s="32">
        <v>550</v>
      </c>
      <c r="W42" s="32">
        <v>380</v>
      </c>
      <c r="X42" s="32">
        <v>410</v>
      </c>
      <c r="Y42" s="32">
        <v>490</v>
      </c>
      <c r="Z42" s="32">
        <v>610</v>
      </c>
      <c r="AA42" s="32">
        <v>620</v>
      </c>
      <c r="AB42" s="32">
        <v>560</v>
      </c>
      <c r="AC42" s="32">
        <v>480</v>
      </c>
      <c r="AD42" s="32">
        <v>500</v>
      </c>
      <c r="AE42" s="32">
        <v>435</v>
      </c>
      <c r="AF42" s="32">
        <v>485</v>
      </c>
      <c r="AG42" s="32">
        <v>465</v>
      </c>
      <c r="AH42" s="32">
        <v>480</v>
      </c>
      <c r="AI42" s="32">
        <v>490</v>
      </c>
      <c r="AJ42" s="32">
        <v>610</v>
      </c>
      <c r="AK42" s="32">
        <v>630</v>
      </c>
      <c r="AL42" s="32">
        <v>590</v>
      </c>
      <c r="AM42" s="32">
        <v>602.34424113341106</v>
      </c>
      <c r="AN42" s="32">
        <v>640.3727696131491</v>
      </c>
      <c r="AO42" s="32">
        <v>651.7879467217947</v>
      </c>
      <c r="AP42" s="32">
        <v>652.8664358397765</v>
      </c>
      <c r="AQ42" s="32">
        <v>643.454180048941</v>
      </c>
      <c r="AR42" s="32">
        <v>628.25391775433047</v>
      </c>
      <c r="AS42" s="32">
        <v>615.37725208279778</v>
      </c>
      <c r="AT42" s="32">
        <v>611.15917963804952</v>
      </c>
      <c r="AU42" s="32">
        <v>617.46076172055405</v>
      </c>
      <c r="AV42" s="32">
        <v>631.36929114682061</v>
      </c>
    </row>
    <row r="43" spans="1:48" x14ac:dyDescent="0.25">
      <c r="A43" s="1"/>
      <c r="B43" s="67" t="s">
        <v>192</v>
      </c>
      <c r="C43" s="49"/>
      <c r="D43" s="32">
        <v>170.38800000000001</v>
      </c>
      <c r="E43" s="32">
        <v>215.97</v>
      </c>
      <c r="F43" s="32">
        <v>224.95400000000001</v>
      </c>
      <c r="G43" s="32">
        <v>221.857</v>
      </c>
      <c r="H43" s="32">
        <v>234.322</v>
      </c>
      <c r="I43" s="32">
        <v>227.11</v>
      </c>
      <c r="J43" s="32">
        <v>253.49799999999999</v>
      </c>
      <c r="K43" s="32">
        <v>290.14699999999999</v>
      </c>
      <c r="L43" s="32">
        <v>284.21899999999999</v>
      </c>
      <c r="M43" s="32">
        <v>287.98700000000002</v>
      </c>
      <c r="N43" s="32">
        <v>268.12299999999999</v>
      </c>
      <c r="O43" s="32">
        <v>285.67899999999997</v>
      </c>
      <c r="P43" s="32">
        <v>299.44099999999997</v>
      </c>
      <c r="Q43" s="32">
        <v>260</v>
      </c>
      <c r="R43" s="32">
        <v>280</v>
      </c>
      <c r="S43" s="32">
        <v>290</v>
      </c>
      <c r="T43" s="32">
        <v>350</v>
      </c>
      <c r="U43" s="32">
        <v>380</v>
      </c>
      <c r="V43" s="32">
        <v>420</v>
      </c>
      <c r="W43" s="32">
        <v>410</v>
      </c>
      <c r="X43" s="32">
        <v>390</v>
      </c>
      <c r="Y43" s="32">
        <v>410</v>
      </c>
      <c r="Z43" s="32">
        <v>480</v>
      </c>
      <c r="AA43" s="32">
        <v>460</v>
      </c>
      <c r="AB43" s="32">
        <v>490</v>
      </c>
      <c r="AC43" s="32">
        <v>400</v>
      </c>
      <c r="AD43" s="32">
        <v>450</v>
      </c>
      <c r="AE43" s="32">
        <v>450</v>
      </c>
      <c r="AF43" s="32">
        <v>460</v>
      </c>
      <c r="AG43" s="32">
        <v>405</v>
      </c>
      <c r="AH43" s="32">
        <v>450</v>
      </c>
      <c r="AI43" s="32">
        <v>510</v>
      </c>
      <c r="AJ43" s="32">
        <v>730</v>
      </c>
      <c r="AK43" s="32">
        <v>700</v>
      </c>
      <c r="AL43" s="32">
        <v>590</v>
      </c>
      <c r="AM43" s="32">
        <v>557.36386103124073</v>
      </c>
      <c r="AN43" s="32">
        <v>578.09206419159671</v>
      </c>
      <c r="AO43" s="32">
        <v>588.33827133992736</v>
      </c>
      <c r="AP43" s="32">
        <v>600.7601097715476</v>
      </c>
      <c r="AQ43" s="32">
        <v>608.28239510865842</v>
      </c>
      <c r="AR43" s="32">
        <v>614.69577330060906</v>
      </c>
      <c r="AS43" s="32">
        <v>622.08800146008912</v>
      </c>
      <c r="AT43" s="32">
        <v>630.78053894304799</v>
      </c>
      <c r="AU43" s="32">
        <v>640.75312966106787</v>
      </c>
      <c r="AV43" s="32">
        <v>651.02958779717824</v>
      </c>
    </row>
    <row r="44" spans="1:48" x14ac:dyDescent="0.25">
      <c r="A44" s="1"/>
      <c r="B44" s="67" t="s">
        <v>126</v>
      </c>
      <c r="C44" s="49"/>
      <c r="D44" s="32">
        <v>163.49100000000001</v>
      </c>
      <c r="E44" s="32">
        <v>161.62200000000001</v>
      </c>
      <c r="F44" s="32">
        <v>145.58500000000001</v>
      </c>
      <c r="G44" s="32">
        <v>147.809</v>
      </c>
      <c r="H44" s="32">
        <v>142.09</v>
      </c>
      <c r="I44" s="32">
        <v>141.57</v>
      </c>
      <c r="J44" s="32">
        <v>174.46</v>
      </c>
      <c r="K44" s="32">
        <v>190.4</v>
      </c>
      <c r="L44" s="32">
        <v>164.327</v>
      </c>
      <c r="M44" s="32">
        <v>174.928</v>
      </c>
      <c r="N44" s="32">
        <v>200.315</v>
      </c>
      <c r="O44" s="32">
        <v>199.22</v>
      </c>
      <c r="P44" s="32">
        <v>203.36600000000001</v>
      </c>
      <c r="Q44" s="32">
        <v>186.49700000000001</v>
      </c>
      <c r="R44" s="32">
        <v>228.34</v>
      </c>
      <c r="S44" s="32">
        <v>337.65699999999998</v>
      </c>
      <c r="T44" s="32">
        <v>367.48099999999999</v>
      </c>
      <c r="U44" s="32">
        <v>409.63900000000001</v>
      </c>
      <c r="V44" s="32">
        <v>534.59699999999998</v>
      </c>
      <c r="W44" s="32">
        <v>384.51900000000001</v>
      </c>
      <c r="X44" s="32">
        <v>446.39800000000002</v>
      </c>
      <c r="Y44" s="32">
        <v>538.40899999999999</v>
      </c>
      <c r="Z44" s="32">
        <v>554.53300000000002</v>
      </c>
      <c r="AA44" s="32">
        <v>541.53899999999999</v>
      </c>
      <c r="AB44" s="32">
        <v>547.149</v>
      </c>
      <c r="AC44" s="32">
        <v>428.79399999999998</v>
      </c>
      <c r="AD44" s="32">
        <v>428.577</v>
      </c>
      <c r="AE44" s="32">
        <v>390.45699999999999</v>
      </c>
      <c r="AF44" s="32">
        <v>422.315</v>
      </c>
      <c r="AG44" s="32">
        <v>394.73099999999999</v>
      </c>
      <c r="AH44" s="32">
        <v>352.61900000000003</v>
      </c>
      <c r="AI44" s="32">
        <v>434.54300000000001</v>
      </c>
      <c r="AJ44" s="32">
        <v>543.96600000000001</v>
      </c>
      <c r="AK44" s="32">
        <v>476.50099999999998</v>
      </c>
      <c r="AL44" s="32">
        <v>470.96199999999999</v>
      </c>
      <c r="AM44" s="32">
        <v>460.98309480968373</v>
      </c>
      <c r="AN44" s="32">
        <v>468.08154098552751</v>
      </c>
      <c r="AO44" s="32">
        <v>508.05608861945871</v>
      </c>
      <c r="AP44" s="32">
        <v>543.77045505473188</v>
      </c>
      <c r="AQ44" s="32">
        <v>560.3182863034682</v>
      </c>
      <c r="AR44" s="32">
        <v>578.87365301604552</v>
      </c>
      <c r="AS44" s="32">
        <v>600.44375506176061</v>
      </c>
      <c r="AT44" s="32">
        <v>618.8997626864458</v>
      </c>
      <c r="AU44" s="32">
        <v>631.01359645696016</v>
      </c>
      <c r="AV44" s="32">
        <v>640.20233150267472</v>
      </c>
    </row>
    <row r="45" spans="1:48" x14ac:dyDescent="0.25">
      <c r="A45" s="1"/>
      <c r="B45" s="66" t="s">
        <v>193</v>
      </c>
      <c r="C45" s="49"/>
      <c r="D45" s="32">
        <v>814.17899999999997</v>
      </c>
      <c r="E45" s="32">
        <v>934.93700000000001</v>
      </c>
      <c r="F45" s="32">
        <v>855.548</v>
      </c>
      <c r="G45" s="32">
        <v>981.19799999999998</v>
      </c>
      <c r="H45" s="32">
        <v>1122.856</v>
      </c>
      <c r="I45" s="32">
        <v>1112.518</v>
      </c>
      <c r="J45" s="32">
        <v>1224.1389999999999</v>
      </c>
      <c r="K45" s="32">
        <v>1133.8530000000001</v>
      </c>
      <c r="L45" s="32">
        <v>1165.2909999999999</v>
      </c>
      <c r="M45" s="32">
        <v>1253.2180000000001</v>
      </c>
      <c r="N45" s="32">
        <v>1121.923</v>
      </c>
      <c r="O45" s="32">
        <v>1308.155</v>
      </c>
      <c r="P45" s="32">
        <v>1188.133</v>
      </c>
      <c r="Q45" s="32">
        <v>1109.329</v>
      </c>
      <c r="R45" s="32">
        <v>1144.7170000000001</v>
      </c>
      <c r="S45" s="32">
        <v>1285.1600000000001</v>
      </c>
      <c r="T45" s="32">
        <v>1424.7719999999999</v>
      </c>
      <c r="U45" s="32">
        <v>1421.4749999999999</v>
      </c>
      <c r="V45" s="32">
        <v>1495.4760000000001</v>
      </c>
      <c r="W45" s="32">
        <v>1532.079</v>
      </c>
      <c r="X45" s="32">
        <v>1679.979</v>
      </c>
      <c r="Y45" s="32">
        <v>1628.94</v>
      </c>
      <c r="Z45" s="32">
        <v>1525.1079999999999</v>
      </c>
      <c r="AA45" s="32">
        <v>1541.07</v>
      </c>
      <c r="AB45" s="32">
        <v>1537.4839999999999</v>
      </c>
      <c r="AC45" s="32">
        <v>1625.499</v>
      </c>
      <c r="AD45" s="32">
        <v>1668.8620000000001</v>
      </c>
      <c r="AE45" s="32">
        <v>1816.3420000000001</v>
      </c>
      <c r="AF45" s="32">
        <v>1782.3920000000001</v>
      </c>
      <c r="AG45" s="32">
        <v>1888.414</v>
      </c>
      <c r="AH45" s="32">
        <v>1634.9490000000001</v>
      </c>
      <c r="AI45" s="32">
        <v>1731.182</v>
      </c>
      <c r="AJ45" s="32">
        <v>1838.6210000000001</v>
      </c>
      <c r="AK45" s="32">
        <v>1924.846</v>
      </c>
      <c r="AL45" s="32">
        <v>2047.558</v>
      </c>
      <c r="AM45" s="32">
        <v>2113.7150701700502</v>
      </c>
      <c r="AN45" s="32">
        <v>2095.8898723603243</v>
      </c>
      <c r="AO45" s="32">
        <v>2081.1827333406973</v>
      </c>
      <c r="AP45" s="32">
        <v>2077.7522060816818</v>
      </c>
      <c r="AQ45" s="32">
        <v>2073.4149853901549</v>
      </c>
      <c r="AR45" s="32">
        <v>2073.5934425109508</v>
      </c>
      <c r="AS45" s="32">
        <v>2078.8990512799764</v>
      </c>
      <c r="AT45" s="32">
        <v>2087.2955314267706</v>
      </c>
      <c r="AU45" s="32">
        <v>2098.3032584217622</v>
      </c>
      <c r="AV45" s="32">
        <v>2110.8132324054277</v>
      </c>
    </row>
    <row r="46" spans="1:48" x14ac:dyDescent="0.25">
      <c r="A46" s="1"/>
      <c r="B46" s="67" t="s">
        <v>194</v>
      </c>
      <c r="C46" s="49"/>
      <c r="D46" s="32">
        <v>84.971000000000004</v>
      </c>
      <c r="E46" s="32">
        <v>93.861999999999995</v>
      </c>
      <c r="F46" s="32">
        <v>103.962</v>
      </c>
      <c r="G46" s="32">
        <v>124.11199999999999</v>
      </c>
      <c r="H46" s="32">
        <v>124.727</v>
      </c>
      <c r="I46" s="32">
        <v>86.682000000000002</v>
      </c>
      <c r="J46" s="32">
        <v>142.65299999999999</v>
      </c>
      <c r="K46" s="32">
        <v>127.996</v>
      </c>
      <c r="L46" s="32">
        <v>157.20400000000001</v>
      </c>
      <c r="M46" s="32">
        <v>127.24299999999999</v>
      </c>
      <c r="N46" s="32">
        <v>93.841999999999999</v>
      </c>
      <c r="O46" s="32">
        <v>100.836</v>
      </c>
      <c r="P46" s="32">
        <v>89.84</v>
      </c>
      <c r="Q46" s="32">
        <v>78.430999999999997</v>
      </c>
      <c r="R46" s="32">
        <v>83.022000000000006</v>
      </c>
      <c r="S46" s="32">
        <v>89.376000000000005</v>
      </c>
      <c r="T46" s="32">
        <v>87.760999999999996</v>
      </c>
      <c r="U46" s="32">
        <v>86.561999999999998</v>
      </c>
      <c r="V46" s="32">
        <v>83.478999999999999</v>
      </c>
      <c r="W46" s="32">
        <v>78.802000000000007</v>
      </c>
      <c r="X46" s="32">
        <v>99.831999999999994</v>
      </c>
      <c r="Y46" s="32">
        <v>80.013999999999996</v>
      </c>
      <c r="Z46" s="32">
        <v>91.641000000000005</v>
      </c>
      <c r="AA46" s="32">
        <v>115.22199999999999</v>
      </c>
      <c r="AB46" s="32">
        <v>73.296000000000006</v>
      </c>
      <c r="AC46" s="32">
        <v>112.29300000000001</v>
      </c>
      <c r="AD46" s="32">
        <v>97.870999999999995</v>
      </c>
      <c r="AE46" s="32">
        <v>70.286000000000001</v>
      </c>
      <c r="AF46" s="32">
        <v>69.382000000000005</v>
      </c>
      <c r="AG46" s="32">
        <v>86.307000000000002</v>
      </c>
      <c r="AH46" s="32">
        <v>55.652999999999999</v>
      </c>
      <c r="AI46" s="32">
        <v>65.465000000000003</v>
      </c>
      <c r="AJ46" s="32">
        <v>46.084000000000003</v>
      </c>
      <c r="AK46" s="32">
        <v>28.343</v>
      </c>
      <c r="AL46" s="32">
        <v>55.917999999999999</v>
      </c>
      <c r="AM46" s="32">
        <v>57.975292890084084</v>
      </c>
      <c r="AN46" s="32">
        <v>66.863895582178486</v>
      </c>
      <c r="AO46" s="32">
        <v>68.503934774148945</v>
      </c>
      <c r="AP46" s="32">
        <v>70.865852852263913</v>
      </c>
      <c r="AQ46" s="32">
        <v>71.964827025162066</v>
      </c>
      <c r="AR46" s="32">
        <v>72.613938162313758</v>
      </c>
      <c r="AS46" s="32">
        <v>73.606926256085643</v>
      </c>
      <c r="AT46" s="32">
        <v>74.989114956423805</v>
      </c>
      <c r="AU46" s="32">
        <v>76.720807979897415</v>
      </c>
      <c r="AV46" s="32">
        <v>78.600396852674976</v>
      </c>
    </row>
    <row r="47" spans="1:48" x14ac:dyDescent="0.25">
      <c r="A47" s="1"/>
      <c r="B47" s="67" t="s">
        <v>195</v>
      </c>
      <c r="C47" s="49"/>
      <c r="D47" s="32">
        <v>153.82499999999999</v>
      </c>
      <c r="E47" s="32">
        <v>222.495</v>
      </c>
      <c r="F47" s="32">
        <v>194.971</v>
      </c>
      <c r="G47" s="32">
        <v>250.40799999999999</v>
      </c>
      <c r="H47" s="32">
        <v>324.94900000000001</v>
      </c>
      <c r="I47" s="32">
        <v>270.17200000000003</v>
      </c>
      <c r="J47" s="32">
        <v>288.20800000000003</v>
      </c>
      <c r="K47" s="32">
        <v>157.65899999999999</v>
      </c>
      <c r="L47" s="32">
        <v>148.47300000000001</v>
      </c>
      <c r="M47" s="32">
        <v>189.41800000000001</v>
      </c>
      <c r="N47" s="32">
        <v>242.631</v>
      </c>
      <c r="O47" s="32">
        <v>320.101</v>
      </c>
      <c r="P47" s="32">
        <v>265.851</v>
      </c>
      <c r="Q47" s="32">
        <v>155.81899999999999</v>
      </c>
      <c r="R47" s="32">
        <v>168.38800000000001</v>
      </c>
      <c r="S47" s="32">
        <v>206.649</v>
      </c>
      <c r="T47" s="32">
        <v>234.68100000000001</v>
      </c>
      <c r="U47" s="32">
        <v>226.22900000000001</v>
      </c>
      <c r="V47" s="32">
        <v>242.35300000000001</v>
      </c>
      <c r="W47" s="32">
        <v>260.94799999999998</v>
      </c>
      <c r="X47" s="32">
        <v>243.68100000000001</v>
      </c>
      <c r="Y47" s="32">
        <v>266.90199999999999</v>
      </c>
      <c r="Z47" s="32">
        <v>242.34899999999999</v>
      </c>
      <c r="AA47" s="32">
        <v>151.072</v>
      </c>
      <c r="AB47" s="32">
        <v>226.66200000000001</v>
      </c>
      <c r="AC47" s="32">
        <v>203.185</v>
      </c>
      <c r="AD47" s="32">
        <v>272.31200000000001</v>
      </c>
      <c r="AE47" s="32">
        <v>359.68599999999998</v>
      </c>
      <c r="AF47" s="32">
        <v>358.03399999999999</v>
      </c>
      <c r="AG47" s="32">
        <v>274.88600000000002</v>
      </c>
      <c r="AH47" s="32">
        <v>195.155</v>
      </c>
      <c r="AI47" s="32">
        <v>215.75299999999999</v>
      </c>
      <c r="AJ47" s="32">
        <v>200.447</v>
      </c>
      <c r="AK47" s="32">
        <v>203.322</v>
      </c>
      <c r="AL47" s="32">
        <v>243.929</v>
      </c>
      <c r="AM47" s="32">
        <v>253.93713380689994</v>
      </c>
      <c r="AN47" s="32">
        <v>259.18290587262834</v>
      </c>
      <c r="AO47" s="32">
        <v>267.76075976444122</v>
      </c>
      <c r="AP47" s="32">
        <v>269.99229820589028</v>
      </c>
      <c r="AQ47" s="32">
        <v>268.57669659104545</v>
      </c>
      <c r="AR47" s="32">
        <v>268.82217978408005</v>
      </c>
      <c r="AS47" s="32">
        <v>269.30426660411672</v>
      </c>
      <c r="AT47" s="32">
        <v>269.02918763649598</v>
      </c>
      <c r="AU47" s="32">
        <v>268.10977310226156</v>
      </c>
      <c r="AV47" s="32">
        <v>267.36000669681243</v>
      </c>
    </row>
    <row r="48" spans="1:48" x14ac:dyDescent="0.25">
      <c r="A48" s="1"/>
      <c r="B48" s="67" t="s">
        <v>196</v>
      </c>
      <c r="C48" s="49"/>
      <c r="D48" s="32">
        <v>174.68100000000001</v>
      </c>
      <c r="E48" s="32">
        <v>171.83799999999999</v>
      </c>
      <c r="F48" s="32">
        <v>168.72399999999999</v>
      </c>
      <c r="G48" s="32">
        <v>179.88399999999999</v>
      </c>
      <c r="H48" s="32">
        <v>190.45599999999999</v>
      </c>
      <c r="I48" s="32">
        <v>191.67599999999999</v>
      </c>
      <c r="J48" s="32">
        <v>239.393</v>
      </c>
      <c r="K48" s="32">
        <v>243.79300000000001</v>
      </c>
      <c r="L48" s="32">
        <v>225.01</v>
      </c>
      <c r="M48" s="32">
        <v>250.55500000000001</v>
      </c>
      <c r="N48" s="32">
        <v>210.53100000000001</v>
      </c>
      <c r="O48" s="32">
        <v>261.61900000000003</v>
      </c>
      <c r="P48" s="32">
        <v>239.881</v>
      </c>
      <c r="Q48" s="32">
        <v>228.87899999999999</v>
      </c>
      <c r="R48" s="32">
        <v>240.97800000000001</v>
      </c>
      <c r="S48" s="32">
        <v>235.24299999999999</v>
      </c>
      <c r="T48" s="32">
        <v>257.50400000000002</v>
      </c>
      <c r="U48" s="32">
        <v>283.89800000000002</v>
      </c>
      <c r="V48" s="32">
        <v>253.99600000000001</v>
      </c>
      <c r="W48" s="32">
        <v>279.43200000000002</v>
      </c>
      <c r="X48" s="32">
        <v>308.827</v>
      </c>
      <c r="Y48" s="32">
        <v>335.37900000000002</v>
      </c>
      <c r="Z48" s="32">
        <v>291.18900000000002</v>
      </c>
      <c r="AA48" s="32">
        <v>304.94400000000002</v>
      </c>
      <c r="AB48" s="32">
        <v>302.65699999999998</v>
      </c>
      <c r="AC48" s="32">
        <v>299.51299999999998</v>
      </c>
      <c r="AD48" s="32">
        <v>314.17399999999998</v>
      </c>
      <c r="AE48" s="32">
        <v>295.18</v>
      </c>
      <c r="AF48" s="32">
        <v>304.08800000000002</v>
      </c>
      <c r="AG48" s="32">
        <v>332.40800000000002</v>
      </c>
      <c r="AH48" s="32">
        <v>308.08999999999997</v>
      </c>
      <c r="AI48" s="32">
        <v>330.47800000000001</v>
      </c>
      <c r="AJ48" s="32">
        <v>336.62400000000002</v>
      </c>
      <c r="AK48" s="32">
        <v>373.50799999999998</v>
      </c>
      <c r="AL48" s="32">
        <v>405.46499999999997</v>
      </c>
      <c r="AM48" s="32">
        <v>408.19671844853366</v>
      </c>
      <c r="AN48" s="32">
        <v>429.92055525278624</v>
      </c>
      <c r="AO48" s="32">
        <v>439.47965225266194</v>
      </c>
      <c r="AP48" s="32">
        <v>445.69726143984775</v>
      </c>
      <c r="AQ48" s="32">
        <v>450.86951242425368</v>
      </c>
      <c r="AR48" s="32">
        <v>455.45431014232088</v>
      </c>
      <c r="AS48" s="32">
        <v>460.27701402199892</v>
      </c>
      <c r="AT48" s="32">
        <v>465.4178983179745</v>
      </c>
      <c r="AU48" s="32">
        <v>470.57406151601418</v>
      </c>
      <c r="AV48" s="32">
        <v>475.93010633030644</v>
      </c>
    </row>
    <row r="49" spans="1:48" x14ac:dyDescent="0.25">
      <c r="A49" s="1"/>
      <c r="B49" s="67" t="s">
        <v>197</v>
      </c>
      <c r="C49" s="49"/>
      <c r="D49" s="32">
        <v>400.702</v>
      </c>
      <c r="E49" s="32">
        <v>446.74200000000002</v>
      </c>
      <c r="F49" s="32">
        <v>387.89100000000002</v>
      </c>
      <c r="G49" s="32">
        <v>426.79399999999998</v>
      </c>
      <c r="H49" s="32">
        <v>482.72399999999999</v>
      </c>
      <c r="I49" s="32">
        <v>563.98800000000006</v>
      </c>
      <c r="J49" s="32">
        <v>553.88499999999999</v>
      </c>
      <c r="K49" s="32">
        <v>604.40499999999997</v>
      </c>
      <c r="L49" s="32">
        <v>634.60400000000004</v>
      </c>
      <c r="M49" s="32">
        <v>686.00199999999995</v>
      </c>
      <c r="N49" s="32">
        <v>574.91899999999998</v>
      </c>
      <c r="O49" s="32">
        <v>625.59900000000005</v>
      </c>
      <c r="P49" s="32">
        <v>592.56100000000004</v>
      </c>
      <c r="Q49" s="32">
        <v>646.20000000000005</v>
      </c>
      <c r="R49" s="32">
        <v>652.32899999999995</v>
      </c>
      <c r="S49" s="32">
        <v>753.89200000000005</v>
      </c>
      <c r="T49" s="32">
        <v>844.82600000000002</v>
      </c>
      <c r="U49" s="32">
        <v>824.78599999999994</v>
      </c>
      <c r="V49" s="32">
        <v>915.64800000000002</v>
      </c>
      <c r="W49" s="32">
        <v>912.89700000000005</v>
      </c>
      <c r="X49" s="32">
        <v>1027.6400000000001</v>
      </c>
      <c r="Y49" s="32">
        <v>946.64499999999998</v>
      </c>
      <c r="Z49" s="32">
        <v>899.93</v>
      </c>
      <c r="AA49" s="32">
        <v>969.83100000000002</v>
      </c>
      <c r="AB49" s="32">
        <v>934.86800000000005</v>
      </c>
      <c r="AC49" s="32">
        <v>1010.5069999999999</v>
      </c>
      <c r="AD49" s="32">
        <v>984.50400000000002</v>
      </c>
      <c r="AE49" s="32">
        <v>1091.19</v>
      </c>
      <c r="AF49" s="32">
        <v>1050.8879999999999</v>
      </c>
      <c r="AG49" s="32">
        <v>1194.8130000000001</v>
      </c>
      <c r="AH49" s="32">
        <v>1076.0519999999999</v>
      </c>
      <c r="AI49" s="32">
        <v>1119.4860000000001</v>
      </c>
      <c r="AJ49" s="32">
        <v>1255.4659999999999</v>
      </c>
      <c r="AK49" s="32">
        <v>1319.673</v>
      </c>
      <c r="AL49" s="32">
        <v>1342.2460000000001</v>
      </c>
      <c r="AM49" s="32">
        <v>1393.6059250245323</v>
      </c>
      <c r="AN49" s="32">
        <v>1339.9225156527311</v>
      </c>
      <c r="AO49" s="32">
        <v>1305.4383865494451</v>
      </c>
      <c r="AP49" s="32">
        <v>1291.1967935836797</v>
      </c>
      <c r="AQ49" s="32">
        <v>1282.0039493496936</v>
      </c>
      <c r="AR49" s="32">
        <v>1276.703014422236</v>
      </c>
      <c r="AS49" s="32">
        <v>1275.7108443977752</v>
      </c>
      <c r="AT49" s="32">
        <v>1277.8593305158763</v>
      </c>
      <c r="AU49" s="32">
        <v>1282.8986158235891</v>
      </c>
      <c r="AV49" s="32">
        <v>1288.9227225256336</v>
      </c>
    </row>
    <row r="50" spans="1:48" x14ac:dyDescent="0.25">
      <c r="A50" s="1"/>
      <c r="B50" s="68" t="s">
        <v>198</v>
      </c>
      <c r="C50" s="49"/>
      <c r="D50" s="32">
        <v>65.117000000000004</v>
      </c>
      <c r="E50" s="32">
        <v>78.012</v>
      </c>
      <c r="F50" s="32">
        <v>61.225999999999999</v>
      </c>
      <c r="G50" s="32">
        <v>56.918999999999997</v>
      </c>
      <c r="H50" s="32">
        <v>69.088999999999999</v>
      </c>
      <c r="I50" s="32">
        <v>80.921999999999997</v>
      </c>
      <c r="J50" s="32">
        <v>92.918000000000006</v>
      </c>
      <c r="K50" s="32">
        <v>103.026</v>
      </c>
      <c r="L50" s="32">
        <v>95.878</v>
      </c>
      <c r="M50" s="32">
        <v>90.468000000000004</v>
      </c>
      <c r="N50" s="32">
        <v>93.218999999999994</v>
      </c>
      <c r="O50" s="32">
        <v>99.387</v>
      </c>
      <c r="P50" s="32">
        <v>98.373000000000005</v>
      </c>
      <c r="Q50" s="32">
        <v>101.081</v>
      </c>
      <c r="R50" s="32">
        <v>100.889</v>
      </c>
      <c r="S50" s="32">
        <v>88.915000000000006</v>
      </c>
      <c r="T50" s="32">
        <v>118.803</v>
      </c>
      <c r="U50" s="32">
        <v>93.153999999999996</v>
      </c>
      <c r="V50" s="32">
        <v>112.444</v>
      </c>
      <c r="W50" s="32">
        <v>115.61</v>
      </c>
      <c r="X50" s="32">
        <v>114.593</v>
      </c>
      <c r="Y50" s="32">
        <v>140.381</v>
      </c>
      <c r="Z50" s="32">
        <v>156.977</v>
      </c>
      <c r="AA50" s="32">
        <v>183.001</v>
      </c>
      <c r="AB50" s="32">
        <v>157.964</v>
      </c>
      <c r="AC50" s="32">
        <v>157.28200000000001</v>
      </c>
      <c r="AD50" s="32">
        <v>155.77000000000001</v>
      </c>
      <c r="AE50" s="32">
        <v>164.018</v>
      </c>
      <c r="AF50" s="32">
        <v>168.44200000000001</v>
      </c>
      <c r="AG50" s="32">
        <v>168.19</v>
      </c>
      <c r="AH50" s="32">
        <v>156.233</v>
      </c>
      <c r="AI50" s="32">
        <v>198.077</v>
      </c>
      <c r="AJ50" s="32">
        <v>223.011</v>
      </c>
      <c r="AK50" s="32">
        <v>240.18199999999999</v>
      </c>
      <c r="AL50" s="32">
        <v>254.602</v>
      </c>
      <c r="AM50" s="32">
        <v>179.31886140192054</v>
      </c>
      <c r="AN50" s="32">
        <v>156.57924575693013</v>
      </c>
      <c r="AO50" s="32">
        <v>173.0756339619694</v>
      </c>
      <c r="AP50" s="32">
        <v>180.48045161653221</v>
      </c>
      <c r="AQ50" s="32">
        <v>183.42166649554767</v>
      </c>
      <c r="AR50" s="32">
        <v>180.25255627988514</v>
      </c>
      <c r="AS50" s="32">
        <v>177.93768546679567</v>
      </c>
      <c r="AT50" s="32">
        <v>175.75433491460842</v>
      </c>
      <c r="AU50" s="32">
        <v>176.00473712643395</v>
      </c>
      <c r="AV50" s="32">
        <v>176.42787514897148</v>
      </c>
    </row>
    <row r="51" spans="1:48" x14ac:dyDescent="0.25">
      <c r="A51" s="1"/>
      <c r="B51" s="65" t="s">
        <v>199</v>
      </c>
      <c r="C51" s="49"/>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x14ac:dyDescent="0.25">
      <c r="A52" s="1"/>
      <c r="B52" s="64" t="s">
        <v>134</v>
      </c>
      <c r="C52" s="49"/>
      <c r="D52" s="32">
        <v>17.167000000000002</v>
      </c>
      <c r="E52" s="32">
        <v>14.852</v>
      </c>
      <c r="F52" s="32">
        <v>18.661000000000001</v>
      </c>
      <c r="G52" s="32">
        <v>16.081</v>
      </c>
      <c r="H52" s="32">
        <v>17.292000000000002</v>
      </c>
      <c r="I52" s="32">
        <v>28.56</v>
      </c>
      <c r="J52" s="32">
        <v>14.228</v>
      </c>
      <c r="K52" s="32">
        <v>19.861000000000001</v>
      </c>
      <c r="L52" s="32">
        <v>14.518000000000001</v>
      </c>
      <c r="M52" s="32">
        <v>19.890999999999998</v>
      </c>
      <c r="N52" s="32">
        <v>21.132999999999999</v>
      </c>
      <c r="O52" s="32">
        <v>24.68</v>
      </c>
      <c r="P52" s="32">
        <v>26.803999999999998</v>
      </c>
      <c r="Q52" s="32">
        <v>34.348999999999997</v>
      </c>
      <c r="R52" s="32">
        <v>31.503</v>
      </c>
      <c r="S52" s="32">
        <v>38.021000000000001</v>
      </c>
      <c r="T52" s="32">
        <v>34.564</v>
      </c>
      <c r="U52" s="32">
        <v>39.609000000000002</v>
      </c>
      <c r="V52" s="32">
        <v>23.137</v>
      </c>
      <c r="W52" s="32">
        <v>31.114999999999998</v>
      </c>
      <c r="X52" s="32">
        <v>45.155999999999999</v>
      </c>
      <c r="Y52" s="32">
        <v>27.190999999999999</v>
      </c>
      <c r="Z52" s="32">
        <v>51.994</v>
      </c>
      <c r="AA52" s="32">
        <v>27.972999999999999</v>
      </c>
      <c r="AB52" s="32">
        <v>30.512</v>
      </c>
      <c r="AC52" s="32">
        <v>62.481000000000002</v>
      </c>
      <c r="AD52" s="32">
        <v>23.809000000000001</v>
      </c>
      <c r="AE52" s="32">
        <v>33.039000000000001</v>
      </c>
      <c r="AF52" s="32">
        <v>34.732999999999997</v>
      </c>
      <c r="AG52" s="32">
        <v>31.93</v>
      </c>
      <c r="AH52" s="32">
        <v>29.201000000000001</v>
      </c>
      <c r="AI52" s="32">
        <v>29.974</v>
      </c>
      <c r="AJ52" s="32">
        <v>20.469000000000001</v>
      </c>
      <c r="AK52" s="32">
        <v>18.949000000000002</v>
      </c>
      <c r="AL52" s="32">
        <v>21.349</v>
      </c>
      <c r="AM52" s="32">
        <v>22.935721756837555</v>
      </c>
      <c r="AN52" s="32">
        <v>24.190049139284085</v>
      </c>
      <c r="AO52" s="32">
        <v>25.041181208871674</v>
      </c>
      <c r="AP52" s="32">
        <v>25.613794417399621</v>
      </c>
      <c r="AQ52" s="32">
        <v>26.270301568691028</v>
      </c>
      <c r="AR52" s="32">
        <v>27.040736459794385</v>
      </c>
      <c r="AS52" s="32">
        <v>27.790029723260556</v>
      </c>
      <c r="AT52" s="32">
        <v>28.406990362438972</v>
      </c>
      <c r="AU52" s="32">
        <v>28.813685310490872</v>
      </c>
      <c r="AV52" s="32">
        <v>29.038751489434137</v>
      </c>
    </row>
    <row r="53" spans="1:48" x14ac:dyDescent="0.25">
      <c r="A53" s="1"/>
      <c r="B53" s="65" t="s">
        <v>199</v>
      </c>
      <c r="C53" s="49"/>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x14ac:dyDescent="0.25">
      <c r="A54" s="1"/>
      <c r="B54" s="64" t="s">
        <v>200</v>
      </c>
      <c r="C54" s="49"/>
      <c r="D54" s="32">
        <v>247.803</v>
      </c>
      <c r="E54" s="32">
        <v>291.24700000000001</v>
      </c>
      <c r="F54" s="32">
        <v>353.767</v>
      </c>
      <c r="G54" s="32">
        <v>643.93499999999995</v>
      </c>
      <c r="H54" s="32">
        <v>238.018</v>
      </c>
      <c r="I54" s="32">
        <v>316.25099999999998</v>
      </c>
      <c r="J54" s="32">
        <v>295.83999999999997</v>
      </c>
      <c r="K54" s="32">
        <v>208.642</v>
      </c>
      <c r="L54" s="32">
        <v>405.37</v>
      </c>
      <c r="M54" s="32">
        <v>750.77099999999996</v>
      </c>
      <c r="N54" s="32">
        <v>912.99900000000002</v>
      </c>
      <c r="O54" s="32">
        <v>1049.5609999999999</v>
      </c>
      <c r="P54" s="32">
        <v>598.25699999999995</v>
      </c>
      <c r="Q54" s="32">
        <v>1017.381</v>
      </c>
      <c r="R54" s="32">
        <v>376.678</v>
      </c>
      <c r="S54" s="32">
        <v>481.08100000000002</v>
      </c>
      <c r="T54" s="32">
        <v>400.41500000000002</v>
      </c>
      <c r="U54" s="32">
        <v>347.39400000000001</v>
      </c>
      <c r="V54" s="32">
        <v>257.55099999999999</v>
      </c>
      <c r="W54" s="32">
        <v>346.30799999999999</v>
      </c>
      <c r="X54" s="32">
        <v>242.84700000000001</v>
      </c>
      <c r="Y54" s="32">
        <v>219.399</v>
      </c>
      <c r="Z54" s="32">
        <v>206.858</v>
      </c>
      <c r="AA54" s="32">
        <v>200.727</v>
      </c>
      <c r="AB54" s="32">
        <v>152.24</v>
      </c>
      <c r="AC54" s="32">
        <v>213.238</v>
      </c>
      <c r="AD54" s="32">
        <v>387.89600000000002</v>
      </c>
      <c r="AE54" s="32">
        <v>474.512</v>
      </c>
      <c r="AF54" s="32">
        <v>468.78199999999998</v>
      </c>
      <c r="AG54" s="32">
        <v>808.34400000000005</v>
      </c>
      <c r="AH54" s="32">
        <v>860.05200000000002</v>
      </c>
      <c r="AI54" s="32">
        <v>503.34899999999999</v>
      </c>
      <c r="AJ54" s="32">
        <v>232.375</v>
      </c>
      <c r="AK54" s="32">
        <v>312.35500000000002</v>
      </c>
      <c r="AL54" s="32">
        <v>38.329000000000001</v>
      </c>
      <c r="AM54" s="32">
        <v>456.42359966546314</v>
      </c>
      <c r="AN54" s="32">
        <v>532.88011507957015</v>
      </c>
      <c r="AO54" s="32">
        <v>467.0041506756146</v>
      </c>
      <c r="AP54" s="32">
        <v>391.03013383481084</v>
      </c>
      <c r="AQ54" s="32">
        <v>320.21252135843179</v>
      </c>
      <c r="AR54" s="32">
        <v>323.28114374358074</v>
      </c>
      <c r="AS54" s="32">
        <v>333.42631783581231</v>
      </c>
      <c r="AT54" s="32">
        <v>364.85379558432942</v>
      </c>
      <c r="AU54" s="32">
        <v>382.28513587463976</v>
      </c>
      <c r="AV54" s="32">
        <v>399.95865146782114</v>
      </c>
    </row>
    <row r="55" spans="1:48" x14ac:dyDescent="0.25">
      <c r="A55" s="1"/>
      <c r="B55" s="65" t="s">
        <v>201</v>
      </c>
      <c r="C55" s="49"/>
      <c r="D55" s="32">
        <v>312.69600000000003</v>
      </c>
      <c r="E55" s="32">
        <v>352.75</v>
      </c>
      <c r="F55" s="32">
        <v>410.02600000000001</v>
      </c>
      <c r="G55" s="32">
        <v>704.66700000000003</v>
      </c>
      <c r="H55" s="32">
        <v>302.80900000000003</v>
      </c>
      <c r="I55" s="32">
        <v>383.78300000000002</v>
      </c>
      <c r="J55" s="32">
        <v>362.02600000000001</v>
      </c>
      <c r="K55" s="32">
        <v>274.93799999999999</v>
      </c>
      <c r="L55" s="32">
        <v>472.33300000000003</v>
      </c>
      <c r="M55" s="32">
        <v>815.26700000000005</v>
      </c>
      <c r="N55" s="32">
        <v>976.84400000000005</v>
      </c>
      <c r="O55" s="32">
        <v>1112.462</v>
      </c>
      <c r="P55" s="32">
        <v>674.495</v>
      </c>
      <c r="Q55" s="32">
        <v>1096.5989999999999</v>
      </c>
      <c r="R55" s="32">
        <v>463.67700000000002</v>
      </c>
      <c r="S55" s="32">
        <v>588.89800000000002</v>
      </c>
      <c r="T55" s="32">
        <v>515.601</v>
      </c>
      <c r="U55" s="32">
        <v>484.18</v>
      </c>
      <c r="V55" s="32">
        <v>384.03300000000002</v>
      </c>
      <c r="W55" s="32">
        <v>482.25400000000002</v>
      </c>
      <c r="X55" s="32">
        <v>389.39400000000001</v>
      </c>
      <c r="Y55" s="32">
        <v>364.78800000000001</v>
      </c>
      <c r="Z55" s="32">
        <v>365.11900000000003</v>
      </c>
      <c r="AA55" s="32">
        <v>346.86500000000001</v>
      </c>
      <c r="AB55" s="32">
        <v>329.55700000000002</v>
      </c>
      <c r="AC55" s="32">
        <v>379.34500000000003</v>
      </c>
      <c r="AD55" s="32">
        <v>573.99099999999999</v>
      </c>
      <c r="AE55" s="32">
        <v>650.18600000000004</v>
      </c>
      <c r="AF55" s="32">
        <v>628.86900000000003</v>
      </c>
      <c r="AG55" s="32">
        <v>990.10299999999995</v>
      </c>
      <c r="AH55" s="32">
        <v>1025.316</v>
      </c>
      <c r="AI55" s="32">
        <v>700.14300000000003</v>
      </c>
      <c r="AJ55" s="32">
        <v>460.03500000000003</v>
      </c>
      <c r="AK55" s="32">
        <v>509.25099999999998</v>
      </c>
      <c r="AL55" s="32">
        <v>256.12400000000002</v>
      </c>
      <c r="AM55" s="32">
        <v>680.08787937862917</v>
      </c>
      <c r="AN55" s="32">
        <v>755.93043557650924</v>
      </c>
      <c r="AO55" s="32">
        <v>687.88714988959021</v>
      </c>
      <c r="AP55" s="32">
        <v>610.81656174055286</v>
      </c>
      <c r="AQ55" s="32">
        <v>540.1748472138089</v>
      </c>
      <c r="AR55" s="32">
        <v>544.12217948561647</v>
      </c>
      <c r="AS55" s="32">
        <v>554.55285255355409</v>
      </c>
      <c r="AT55" s="32">
        <v>585.87449333654467</v>
      </c>
      <c r="AU55" s="32">
        <v>603.26842539382744</v>
      </c>
      <c r="AV55" s="32">
        <v>621.04258071223376</v>
      </c>
    </row>
    <row r="56" spans="1:48" x14ac:dyDescent="0.25">
      <c r="A56" s="1"/>
      <c r="B56" s="65" t="s">
        <v>144</v>
      </c>
      <c r="C56" s="49"/>
      <c r="D56" s="32">
        <v>64.893000000000001</v>
      </c>
      <c r="E56" s="32">
        <v>61.503</v>
      </c>
      <c r="F56" s="32">
        <v>56.259</v>
      </c>
      <c r="G56" s="32">
        <v>60.731999999999999</v>
      </c>
      <c r="H56" s="32">
        <v>64.790999999999997</v>
      </c>
      <c r="I56" s="32">
        <v>67.531999999999996</v>
      </c>
      <c r="J56" s="32">
        <v>66.186000000000007</v>
      </c>
      <c r="K56" s="32">
        <v>66.296000000000006</v>
      </c>
      <c r="L56" s="32">
        <v>66.962999999999994</v>
      </c>
      <c r="M56" s="32">
        <v>64.495999999999995</v>
      </c>
      <c r="N56" s="32">
        <v>63.844999999999999</v>
      </c>
      <c r="O56" s="32">
        <v>62.901000000000003</v>
      </c>
      <c r="P56" s="32">
        <v>76.238</v>
      </c>
      <c r="Q56" s="32">
        <v>79.218000000000004</v>
      </c>
      <c r="R56" s="32">
        <v>86.998999999999995</v>
      </c>
      <c r="S56" s="32">
        <v>107.81699999999999</v>
      </c>
      <c r="T56" s="32">
        <v>115.18600000000001</v>
      </c>
      <c r="U56" s="32">
        <v>136.786</v>
      </c>
      <c r="V56" s="32">
        <v>126.482</v>
      </c>
      <c r="W56" s="32">
        <v>135.946</v>
      </c>
      <c r="X56" s="32">
        <v>146.54599999999999</v>
      </c>
      <c r="Y56" s="32">
        <v>145.38800000000001</v>
      </c>
      <c r="Z56" s="32">
        <v>158.261</v>
      </c>
      <c r="AA56" s="32">
        <v>146.13800000000001</v>
      </c>
      <c r="AB56" s="32">
        <v>177.316</v>
      </c>
      <c r="AC56" s="32">
        <v>166.107</v>
      </c>
      <c r="AD56" s="32">
        <v>186.095</v>
      </c>
      <c r="AE56" s="32">
        <v>175.67400000000001</v>
      </c>
      <c r="AF56" s="32">
        <v>160.08699999999999</v>
      </c>
      <c r="AG56" s="32">
        <v>181.75899999999999</v>
      </c>
      <c r="AH56" s="32">
        <v>165.26400000000001</v>
      </c>
      <c r="AI56" s="32">
        <v>196.79400000000001</v>
      </c>
      <c r="AJ56" s="32">
        <v>227.66</v>
      </c>
      <c r="AK56" s="32">
        <v>196.89599999999999</v>
      </c>
      <c r="AL56" s="32">
        <v>217.79400000000001</v>
      </c>
      <c r="AM56" s="32">
        <v>223.66427971316602</v>
      </c>
      <c r="AN56" s="32">
        <v>223.05032049693912</v>
      </c>
      <c r="AO56" s="32">
        <v>220.88299921397564</v>
      </c>
      <c r="AP56" s="32">
        <v>219.78642790574202</v>
      </c>
      <c r="AQ56" s="32">
        <v>219.96232585537712</v>
      </c>
      <c r="AR56" s="32">
        <v>220.84103574203573</v>
      </c>
      <c r="AS56" s="32">
        <v>221.12653471774178</v>
      </c>
      <c r="AT56" s="32">
        <v>221.02069775221526</v>
      </c>
      <c r="AU56" s="32">
        <v>220.98328951918765</v>
      </c>
      <c r="AV56" s="32">
        <v>221.08392924441259</v>
      </c>
    </row>
    <row r="57" spans="1:48" x14ac:dyDescent="0.25">
      <c r="A57" s="1"/>
      <c r="B57" s="65" t="s">
        <v>199</v>
      </c>
      <c r="C57" s="49"/>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x14ac:dyDescent="0.25">
      <c r="A58" s="1"/>
      <c r="B58" s="64" t="s">
        <v>202</v>
      </c>
      <c r="C58" s="49"/>
      <c r="D58" s="32">
        <v>2046.82</v>
      </c>
      <c r="E58" s="32">
        <v>2077.134</v>
      </c>
      <c r="F58" s="32">
        <v>2502.1030000000001</v>
      </c>
      <c r="G58" s="32">
        <v>2305.5039999999999</v>
      </c>
      <c r="H58" s="32">
        <v>2602.9920000000002</v>
      </c>
      <c r="I58" s="32">
        <v>2525.0740000000001</v>
      </c>
      <c r="J58" s="32">
        <v>3237.181</v>
      </c>
      <c r="K58" s="32">
        <v>3084.0450000000001</v>
      </c>
      <c r="L58" s="32">
        <v>2823.9209999999998</v>
      </c>
      <c r="M58" s="32">
        <v>3125.027</v>
      </c>
      <c r="N58" s="32">
        <v>2945.7939999999999</v>
      </c>
      <c r="O58" s="32">
        <v>3319.2049999999999</v>
      </c>
      <c r="P58" s="32">
        <v>2448.873</v>
      </c>
      <c r="Q58" s="32">
        <v>3685.2190000000001</v>
      </c>
      <c r="R58" s="32">
        <v>4225.8549999999996</v>
      </c>
      <c r="S58" s="32">
        <v>3255.1970000000001</v>
      </c>
      <c r="T58" s="32">
        <v>2882.3719999999998</v>
      </c>
      <c r="U58" s="32">
        <v>3459.8130000000001</v>
      </c>
      <c r="V58" s="32">
        <v>3356.4989999999998</v>
      </c>
      <c r="W58" s="32">
        <v>2704.5129999999999</v>
      </c>
      <c r="X58" s="32">
        <v>2427.2379999999998</v>
      </c>
      <c r="Y58" s="32">
        <v>2364.2739999999999</v>
      </c>
      <c r="Z58" s="32">
        <v>3120.9119999999998</v>
      </c>
      <c r="AA58" s="32">
        <v>4619.7259999999997</v>
      </c>
      <c r="AB58" s="32">
        <v>4170.152</v>
      </c>
      <c r="AC58" s="32">
        <v>3218.6370000000002</v>
      </c>
      <c r="AD58" s="32">
        <v>2820.7049999999999</v>
      </c>
      <c r="AE58" s="32">
        <v>3576.2820000000002</v>
      </c>
      <c r="AF58" s="32">
        <v>3531.7689999999998</v>
      </c>
      <c r="AG58" s="32">
        <v>2770.1559999999999</v>
      </c>
      <c r="AH58" s="32">
        <v>2829.547</v>
      </c>
      <c r="AI58" s="32">
        <v>4579.9430000000002</v>
      </c>
      <c r="AJ58" s="32">
        <v>5805.424</v>
      </c>
      <c r="AK58" s="32">
        <v>5410.1859999999997</v>
      </c>
      <c r="AL58" s="32">
        <v>5416.3540000000003</v>
      </c>
      <c r="AM58" s="32">
        <v>5187.3707411214027</v>
      </c>
      <c r="AN58" s="32">
        <v>5207.5982321236261</v>
      </c>
      <c r="AO58" s="32">
        <v>5248.3031411049096</v>
      </c>
      <c r="AP58" s="32">
        <v>5561.1538676942037</v>
      </c>
      <c r="AQ58" s="32">
        <v>5667.5544448613855</v>
      </c>
      <c r="AR58" s="32">
        <v>5806.4583428113328</v>
      </c>
      <c r="AS58" s="32">
        <v>5941.4201609824586</v>
      </c>
      <c r="AT58" s="32">
        <v>6094.3285424084661</v>
      </c>
      <c r="AU58" s="32">
        <v>6235.0385457908997</v>
      </c>
      <c r="AV58" s="32">
        <v>6306.2550929048339</v>
      </c>
    </row>
    <row r="59" spans="1:48" x14ac:dyDescent="0.25">
      <c r="A59" s="1"/>
      <c r="B59" s="65" t="s">
        <v>145</v>
      </c>
      <c r="C59" s="49"/>
      <c r="D59" s="32">
        <v>328.85500000000002</v>
      </c>
      <c r="E59" s="32">
        <v>331.48899999999998</v>
      </c>
      <c r="F59" s="32">
        <v>328.78500000000003</v>
      </c>
      <c r="G59" s="32">
        <v>350.81299999999999</v>
      </c>
      <c r="H59" s="32">
        <v>353.19900000000001</v>
      </c>
      <c r="I59" s="32">
        <v>362.44099999999997</v>
      </c>
      <c r="J59" s="32">
        <v>363.72199999999998</v>
      </c>
      <c r="K59" s="32">
        <v>373.47</v>
      </c>
      <c r="L59" s="32">
        <v>382.78800000000001</v>
      </c>
      <c r="M59" s="32">
        <v>381.82</v>
      </c>
      <c r="N59" s="32">
        <v>385.93200000000002</v>
      </c>
      <c r="O59" s="32">
        <v>395.62299999999999</v>
      </c>
      <c r="P59" s="32">
        <v>402.20800000000003</v>
      </c>
      <c r="Q59" s="32">
        <v>412.58</v>
      </c>
      <c r="R59" s="32">
        <v>444.22199999999998</v>
      </c>
      <c r="S59" s="32">
        <v>475.36399999999998</v>
      </c>
      <c r="T59" s="32">
        <v>494.52</v>
      </c>
      <c r="U59" s="32">
        <v>510.31200000000001</v>
      </c>
      <c r="V59" s="32">
        <v>375.94600000000003</v>
      </c>
      <c r="W59" s="32">
        <v>362.767</v>
      </c>
      <c r="X59" s="32">
        <v>372.80399999999997</v>
      </c>
      <c r="Y59" s="32">
        <v>395.36399999999998</v>
      </c>
      <c r="Z59" s="32">
        <v>647.90300000000002</v>
      </c>
      <c r="AA59" s="32">
        <v>713.76499999999999</v>
      </c>
      <c r="AB59" s="32">
        <v>927.27300000000002</v>
      </c>
      <c r="AC59" s="32">
        <v>806.77</v>
      </c>
      <c r="AD59" s="32">
        <v>849.28300000000002</v>
      </c>
      <c r="AE59" s="32">
        <v>671.17100000000005</v>
      </c>
      <c r="AF59" s="32">
        <v>566.42600000000004</v>
      </c>
      <c r="AG59" s="32">
        <v>550.65300000000002</v>
      </c>
      <c r="AH59" s="32">
        <v>549.49800000000005</v>
      </c>
      <c r="AI59" s="32">
        <v>474.30700000000002</v>
      </c>
      <c r="AJ59" s="32">
        <v>672.46600000000001</v>
      </c>
      <c r="AK59" s="32">
        <v>660.73900000000003</v>
      </c>
      <c r="AL59" s="32">
        <v>518.85299999999995</v>
      </c>
      <c r="AM59" s="32">
        <v>506.38706158578452</v>
      </c>
      <c r="AN59" s="32">
        <v>503.35820396934162</v>
      </c>
      <c r="AO59" s="32">
        <v>485.64916640852198</v>
      </c>
      <c r="AP59" s="32">
        <v>477.42551856920329</v>
      </c>
      <c r="AQ59" s="32">
        <v>460.65472474848548</v>
      </c>
      <c r="AR59" s="32">
        <v>438.58426579828381</v>
      </c>
      <c r="AS59" s="32">
        <v>413.24627742797168</v>
      </c>
      <c r="AT59" s="32">
        <v>387.76697882715303</v>
      </c>
      <c r="AU59" s="32">
        <v>362.76864453565702</v>
      </c>
      <c r="AV59" s="32">
        <v>338.9586367522719</v>
      </c>
    </row>
    <row r="60" spans="1:48" x14ac:dyDescent="0.25">
      <c r="A60" s="1"/>
      <c r="B60" s="66" t="s">
        <v>203</v>
      </c>
      <c r="C60" s="49"/>
      <c r="D60" s="32">
        <v>1717.9649999999999</v>
      </c>
      <c r="E60" s="32">
        <v>1745.645</v>
      </c>
      <c r="F60" s="32">
        <v>2173.3180000000002</v>
      </c>
      <c r="G60" s="32">
        <v>1954.691</v>
      </c>
      <c r="H60" s="32">
        <v>2249.7930000000001</v>
      </c>
      <c r="I60" s="32">
        <v>2162.6329999999998</v>
      </c>
      <c r="J60" s="32">
        <v>2873.4589999999998</v>
      </c>
      <c r="K60" s="32">
        <v>2710.5749999999998</v>
      </c>
      <c r="L60" s="32">
        <v>2441.1329999999998</v>
      </c>
      <c r="M60" s="32">
        <v>2743.2069999999999</v>
      </c>
      <c r="N60" s="32">
        <v>2559.8620000000001</v>
      </c>
      <c r="O60" s="32">
        <v>2923.5819999999999</v>
      </c>
      <c r="P60" s="32">
        <v>2046.665</v>
      </c>
      <c r="Q60" s="32">
        <v>3272.6390000000001</v>
      </c>
      <c r="R60" s="32">
        <v>3781.6329999999998</v>
      </c>
      <c r="S60" s="32">
        <v>2779.8330000000001</v>
      </c>
      <c r="T60" s="32">
        <v>2387.8519999999999</v>
      </c>
      <c r="U60" s="32">
        <v>2949.5010000000002</v>
      </c>
      <c r="V60" s="32">
        <v>2980.5540000000001</v>
      </c>
      <c r="W60" s="32">
        <v>2341.7460000000001</v>
      </c>
      <c r="X60" s="32">
        <v>2054.4340000000002</v>
      </c>
      <c r="Y60" s="32">
        <v>1968.9110000000001</v>
      </c>
      <c r="Z60" s="32">
        <v>2473.009</v>
      </c>
      <c r="AA60" s="32">
        <v>3905.9609999999998</v>
      </c>
      <c r="AB60" s="32">
        <v>3242.8789999999999</v>
      </c>
      <c r="AC60" s="32">
        <v>2411.8670000000002</v>
      </c>
      <c r="AD60" s="32">
        <v>1971.422</v>
      </c>
      <c r="AE60" s="32">
        <v>2905.1120000000001</v>
      </c>
      <c r="AF60" s="32">
        <v>2965.3429999999998</v>
      </c>
      <c r="AG60" s="32">
        <v>2219.5030000000002</v>
      </c>
      <c r="AH60" s="32">
        <v>2280.049</v>
      </c>
      <c r="AI60" s="32">
        <v>4105.6360000000004</v>
      </c>
      <c r="AJ60" s="32">
        <v>5132.9570000000003</v>
      </c>
      <c r="AK60" s="32">
        <v>4749.4470000000001</v>
      </c>
      <c r="AL60" s="32">
        <v>4897.5</v>
      </c>
      <c r="AM60" s="32">
        <v>4680.9836795356186</v>
      </c>
      <c r="AN60" s="32">
        <v>4704.2400281542841</v>
      </c>
      <c r="AO60" s="32">
        <v>4762.6539746963881</v>
      </c>
      <c r="AP60" s="32">
        <v>5083.728349125</v>
      </c>
      <c r="AQ60" s="32">
        <v>5206.8997201129005</v>
      </c>
      <c r="AR60" s="32">
        <v>5367.8740770130489</v>
      </c>
      <c r="AS60" s="32">
        <v>5528.1738835544866</v>
      </c>
      <c r="AT60" s="32">
        <v>5706.5615635813128</v>
      </c>
      <c r="AU60" s="32">
        <v>5872.269901255243</v>
      </c>
      <c r="AV60" s="32">
        <v>5967.2964561525623</v>
      </c>
    </row>
    <row r="61" spans="1:48" x14ac:dyDescent="0.25">
      <c r="A61" s="1"/>
      <c r="B61" s="65" t="s">
        <v>199</v>
      </c>
      <c r="C61" s="49"/>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1:48" x14ac:dyDescent="0.25">
      <c r="A62" s="1"/>
      <c r="B62" s="64" t="s">
        <v>204</v>
      </c>
      <c r="C62" s="49"/>
      <c r="D62" s="32">
        <v>762.45600000000002</v>
      </c>
      <c r="E62" s="32">
        <v>757.81799999999998</v>
      </c>
      <c r="F62" s="32">
        <v>724.75900000000001</v>
      </c>
      <c r="G62" s="32">
        <v>734.31399999999996</v>
      </c>
      <c r="H62" s="32">
        <v>718.18100000000004</v>
      </c>
      <c r="I62" s="32">
        <v>665.84799999999996</v>
      </c>
      <c r="J62" s="32">
        <v>733.38</v>
      </c>
      <c r="K62" s="32">
        <v>814.08900000000006</v>
      </c>
      <c r="L62" s="32">
        <v>821.30600000000004</v>
      </c>
      <c r="M62" s="32">
        <v>808.37</v>
      </c>
      <c r="N62" s="32">
        <v>838.10900000000004</v>
      </c>
      <c r="O62" s="32">
        <v>860.76199999999994</v>
      </c>
      <c r="P62" s="32">
        <v>819.36800000000005</v>
      </c>
      <c r="Q62" s="32">
        <v>750.65300000000002</v>
      </c>
      <c r="R62" s="32">
        <v>746.29399999999998</v>
      </c>
      <c r="S62" s="32">
        <v>705.68700000000001</v>
      </c>
      <c r="T62" s="32">
        <v>744.99400000000003</v>
      </c>
      <c r="U62" s="32">
        <v>897.70299999999997</v>
      </c>
      <c r="V62" s="32">
        <v>1111.5229999999999</v>
      </c>
      <c r="W62" s="32">
        <v>1051.643</v>
      </c>
      <c r="X62" s="32">
        <v>1144.1890000000001</v>
      </c>
      <c r="Y62" s="32">
        <v>1079.857</v>
      </c>
      <c r="Z62" s="32">
        <v>1265.433</v>
      </c>
      <c r="AA62" s="32">
        <v>1303.748</v>
      </c>
      <c r="AB62" s="32">
        <v>1133.204</v>
      </c>
      <c r="AC62" s="32">
        <v>1159.866</v>
      </c>
      <c r="AD62" s="32">
        <v>1125.508</v>
      </c>
      <c r="AE62" s="32">
        <v>1162.1420000000001</v>
      </c>
      <c r="AF62" s="32">
        <v>1218.6410000000001</v>
      </c>
      <c r="AG62" s="32">
        <v>1325.8910000000001</v>
      </c>
      <c r="AH62" s="32">
        <v>1153.9349999999999</v>
      </c>
      <c r="AI62" s="32">
        <v>1236.2349999999999</v>
      </c>
      <c r="AJ62" s="32">
        <v>1119.0360000000001</v>
      </c>
      <c r="AK62" s="32">
        <v>1492.4090000000001</v>
      </c>
      <c r="AL62" s="32">
        <v>1728.318</v>
      </c>
      <c r="AM62" s="32">
        <v>1773.093210627344</v>
      </c>
      <c r="AN62" s="32">
        <v>1792.4428362458093</v>
      </c>
      <c r="AO62" s="32">
        <v>1805.6429288275192</v>
      </c>
      <c r="AP62" s="32">
        <v>1830.1817747126793</v>
      </c>
      <c r="AQ62" s="32">
        <v>1856.1249986267826</v>
      </c>
      <c r="AR62" s="32">
        <v>1873.7271061476051</v>
      </c>
      <c r="AS62" s="32">
        <v>1888.520492587739</v>
      </c>
      <c r="AT62" s="32">
        <v>1901.5405220695598</v>
      </c>
      <c r="AU62" s="32">
        <v>1912.6915089489303</v>
      </c>
      <c r="AV62" s="32">
        <v>1922.668120166511</v>
      </c>
    </row>
    <row r="63" spans="1:48" x14ac:dyDescent="0.25">
      <c r="A63" s="1"/>
      <c r="B63" s="65" t="s">
        <v>205</v>
      </c>
      <c r="C63" s="49"/>
      <c r="D63" s="32">
        <v>246.48400000000001</v>
      </c>
      <c r="E63" s="32">
        <v>247.42500000000001</v>
      </c>
      <c r="F63" s="32">
        <v>231.834</v>
      </c>
      <c r="G63" s="32">
        <v>248.29900000000001</v>
      </c>
      <c r="H63" s="32">
        <v>225.19800000000001</v>
      </c>
      <c r="I63" s="32">
        <v>197.23</v>
      </c>
      <c r="J63" s="32">
        <v>224.40199999999999</v>
      </c>
      <c r="K63" s="32">
        <v>232.75899999999999</v>
      </c>
      <c r="L63" s="32">
        <v>239.89599999999999</v>
      </c>
      <c r="M63" s="32">
        <v>248.87200000000001</v>
      </c>
      <c r="N63" s="32">
        <v>239.79900000000001</v>
      </c>
      <c r="O63" s="32">
        <v>257.23599999999999</v>
      </c>
      <c r="P63" s="32">
        <v>246.87200000000001</v>
      </c>
      <c r="Q63" s="32">
        <v>260.71600000000001</v>
      </c>
      <c r="R63" s="32">
        <v>265.53500000000003</v>
      </c>
      <c r="S63" s="32">
        <v>225.93600000000001</v>
      </c>
      <c r="T63" s="32">
        <v>246.80799999999999</v>
      </c>
      <c r="U63" s="32">
        <v>290.18</v>
      </c>
      <c r="V63" s="32">
        <v>286.863</v>
      </c>
      <c r="W63" s="32">
        <v>248.88499999999999</v>
      </c>
      <c r="X63" s="32">
        <v>264.84399999999999</v>
      </c>
      <c r="Y63" s="32">
        <v>232.809</v>
      </c>
      <c r="Z63" s="32">
        <v>288.00599999999997</v>
      </c>
      <c r="AA63" s="32">
        <v>312.02699999999999</v>
      </c>
      <c r="AB63" s="32">
        <v>269.488</v>
      </c>
      <c r="AC63" s="32">
        <v>317.51900000000001</v>
      </c>
      <c r="AD63" s="32">
        <v>336.19099999999997</v>
      </c>
      <c r="AE63" s="32">
        <v>276.96100000000001</v>
      </c>
      <c r="AF63" s="32">
        <v>285.267</v>
      </c>
      <c r="AG63" s="32">
        <v>348.07</v>
      </c>
      <c r="AH63" s="32">
        <v>290.79899999999998</v>
      </c>
      <c r="AI63" s="32">
        <v>270.02600000000001</v>
      </c>
      <c r="AJ63" s="32">
        <v>329.53100000000001</v>
      </c>
      <c r="AK63" s="32">
        <v>361.05099999999999</v>
      </c>
      <c r="AL63" s="32">
        <v>418.65100000000001</v>
      </c>
      <c r="AM63" s="32">
        <v>413.46072500019824</v>
      </c>
      <c r="AN63" s="32">
        <v>426.01032614667912</v>
      </c>
      <c r="AO63" s="32">
        <v>436.04343082694498</v>
      </c>
      <c r="AP63" s="32">
        <v>444.57611371555453</v>
      </c>
      <c r="AQ63" s="32">
        <v>452.10263960580261</v>
      </c>
      <c r="AR63" s="32">
        <v>458.93433818454463</v>
      </c>
      <c r="AS63" s="32">
        <v>466.08265484090106</v>
      </c>
      <c r="AT63" s="32">
        <v>473.38971816459747</v>
      </c>
      <c r="AU63" s="32">
        <v>480.38154235882848</v>
      </c>
      <c r="AV63" s="32">
        <v>487.19264762456555</v>
      </c>
    </row>
    <row r="64" spans="1:48" x14ac:dyDescent="0.25">
      <c r="A64" s="1"/>
      <c r="B64" s="65" t="s">
        <v>206</v>
      </c>
      <c r="C64" s="49"/>
      <c r="D64" s="32">
        <v>0</v>
      </c>
      <c r="E64" s="32">
        <v>0</v>
      </c>
      <c r="F64" s="32">
        <v>0</v>
      </c>
      <c r="G64" s="32">
        <v>0</v>
      </c>
      <c r="H64" s="32">
        <v>0</v>
      </c>
      <c r="I64" s="32">
        <v>0</v>
      </c>
      <c r="J64" s="32">
        <v>0</v>
      </c>
      <c r="K64" s="32">
        <v>0</v>
      </c>
      <c r="L64" s="32">
        <v>0</v>
      </c>
      <c r="M64" s="32">
        <v>0</v>
      </c>
      <c r="N64" s="32">
        <v>0</v>
      </c>
      <c r="O64" s="32">
        <v>0</v>
      </c>
      <c r="P64" s="32">
        <v>0</v>
      </c>
      <c r="Q64" s="32">
        <v>0</v>
      </c>
      <c r="R64" s="32">
        <v>0</v>
      </c>
      <c r="S64" s="32">
        <v>0</v>
      </c>
      <c r="T64" s="32">
        <v>0</v>
      </c>
      <c r="U64" s="32">
        <v>0</v>
      </c>
      <c r="V64" s="32">
        <v>88.423000000000002</v>
      </c>
      <c r="W64" s="32">
        <v>80.177999999999997</v>
      </c>
      <c r="X64" s="32">
        <v>100.631</v>
      </c>
      <c r="Y64" s="32">
        <v>97.69</v>
      </c>
      <c r="Z64" s="32">
        <v>137.749</v>
      </c>
      <c r="AA64" s="32">
        <v>150.42599999999999</v>
      </c>
      <c r="AB64" s="32">
        <v>50.088999999999999</v>
      </c>
      <c r="AC64" s="32">
        <v>46.744999999999997</v>
      </c>
      <c r="AD64" s="32">
        <v>40.076000000000001</v>
      </c>
      <c r="AE64" s="32">
        <v>46.878</v>
      </c>
      <c r="AF64" s="32">
        <v>47.445999999999998</v>
      </c>
      <c r="AG64" s="32">
        <v>51.646999999999998</v>
      </c>
      <c r="AH64" s="32">
        <v>43.658999999999999</v>
      </c>
      <c r="AI64" s="32">
        <v>53.281999999999996</v>
      </c>
      <c r="AJ64" s="32">
        <v>28.529</v>
      </c>
      <c r="AK64" s="32">
        <v>51.752000000000002</v>
      </c>
      <c r="AL64" s="32">
        <v>62.902000000000001</v>
      </c>
      <c r="AM64" s="32">
        <v>65.483496078431372</v>
      </c>
      <c r="AN64" s="32">
        <v>65.813040500633363</v>
      </c>
      <c r="AO64" s="32">
        <v>66.1218351696089</v>
      </c>
      <c r="AP64" s="32">
        <v>66.222921475110326</v>
      </c>
      <c r="AQ64" s="32">
        <v>66.260903399007802</v>
      </c>
      <c r="AR64" s="32">
        <v>66.279157514028554</v>
      </c>
      <c r="AS64" s="32">
        <v>66.290781796995788</v>
      </c>
      <c r="AT64" s="32">
        <v>66.299792471717254</v>
      </c>
      <c r="AU64" s="32">
        <v>66.307467944448277</v>
      </c>
      <c r="AV64" s="32">
        <v>66.314252709255655</v>
      </c>
    </row>
    <row r="65" spans="1:48" x14ac:dyDescent="0.25">
      <c r="A65" s="1"/>
      <c r="B65" s="65" t="s">
        <v>207</v>
      </c>
      <c r="C65" s="49"/>
      <c r="D65" s="32">
        <v>221.119</v>
      </c>
      <c r="E65" s="32">
        <v>235.351</v>
      </c>
      <c r="F65" s="32">
        <v>247.54300000000001</v>
      </c>
      <c r="G65" s="32">
        <v>229.71100000000001</v>
      </c>
      <c r="H65" s="32">
        <v>217.76900000000001</v>
      </c>
      <c r="I65" s="32">
        <v>174.87200000000001</v>
      </c>
      <c r="J65" s="32">
        <v>191.58799999999999</v>
      </c>
      <c r="K65" s="32">
        <v>254.179</v>
      </c>
      <c r="L65" s="32">
        <v>249.78899999999999</v>
      </c>
      <c r="M65" s="32">
        <v>221.06</v>
      </c>
      <c r="N65" s="32">
        <v>242.797</v>
      </c>
      <c r="O65" s="32">
        <v>277.30799999999999</v>
      </c>
      <c r="P65" s="32">
        <v>257.85199999999998</v>
      </c>
      <c r="Q65" s="32">
        <v>217.14699999999999</v>
      </c>
      <c r="R65" s="32">
        <v>214.09700000000001</v>
      </c>
      <c r="S65" s="32">
        <v>168.33199999999999</v>
      </c>
      <c r="T65" s="32">
        <v>143.154</v>
      </c>
      <c r="U65" s="32">
        <v>235.04</v>
      </c>
      <c r="V65" s="32">
        <v>313.37400000000002</v>
      </c>
      <c r="W65" s="32">
        <v>284.15199999999999</v>
      </c>
      <c r="X65" s="32">
        <v>356.63799999999998</v>
      </c>
      <c r="Y65" s="32">
        <v>346.21600000000001</v>
      </c>
      <c r="Z65" s="32">
        <v>488.18700000000001</v>
      </c>
      <c r="AA65" s="32">
        <v>533.11199999999997</v>
      </c>
      <c r="AB65" s="32">
        <v>487.69900000000001</v>
      </c>
      <c r="AC65" s="32">
        <v>455.137</v>
      </c>
      <c r="AD65" s="32">
        <v>390.202</v>
      </c>
      <c r="AE65" s="32">
        <v>456.43400000000003</v>
      </c>
      <c r="AF65" s="32">
        <v>461.959</v>
      </c>
      <c r="AG65" s="32">
        <v>502.86099999999999</v>
      </c>
      <c r="AH65" s="32">
        <v>425.08600000000001</v>
      </c>
      <c r="AI65" s="32">
        <v>518.779</v>
      </c>
      <c r="AJ65" s="32">
        <v>277.77499999999998</v>
      </c>
      <c r="AK65" s="32">
        <v>503.88499999999999</v>
      </c>
      <c r="AL65" s="32">
        <v>612.45299999999997</v>
      </c>
      <c r="AM65" s="32">
        <v>671.10491078431369</v>
      </c>
      <c r="AN65" s="32">
        <v>701.70108220967199</v>
      </c>
      <c r="AO65" s="32">
        <v>728.05627965136341</v>
      </c>
      <c r="AP65" s="32">
        <v>746.65261569128961</v>
      </c>
      <c r="AQ65" s="32">
        <v>759.82418102767622</v>
      </c>
      <c r="AR65" s="32">
        <v>769.19680579139492</v>
      </c>
      <c r="AS65" s="32">
        <v>775.90404893050879</v>
      </c>
      <c r="AT65" s="32">
        <v>780.73698959141427</v>
      </c>
      <c r="AU65" s="32">
        <v>784.24825720231809</v>
      </c>
      <c r="AV65" s="32">
        <v>786.82435018626109</v>
      </c>
    </row>
    <row r="66" spans="1:48" x14ac:dyDescent="0.25">
      <c r="A66" s="1"/>
      <c r="B66" s="65" t="s">
        <v>208</v>
      </c>
      <c r="C66" s="49"/>
      <c r="D66" s="32">
        <v>294.85300000000001</v>
      </c>
      <c r="E66" s="32">
        <v>275.04199999999997</v>
      </c>
      <c r="F66" s="32">
        <v>245.38200000000001</v>
      </c>
      <c r="G66" s="32">
        <v>256.30399999999997</v>
      </c>
      <c r="H66" s="32">
        <v>275.214</v>
      </c>
      <c r="I66" s="32">
        <v>293.74599999999998</v>
      </c>
      <c r="J66" s="32">
        <v>317.39</v>
      </c>
      <c r="K66" s="32">
        <v>327.15100000000001</v>
      </c>
      <c r="L66" s="32">
        <v>331.62099999999998</v>
      </c>
      <c r="M66" s="32">
        <v>338.43799999999999</v>
      </c>
      <c r="N66" s="32">
        <v>355.51299999999998</v>
      </c>
      <c r="O66" s="32">
        <v>326.21800000000002</v>
      </c>
      <c r="P66" s="32">
        <v>314.64400000000001</v>
      </c>
      <c r="Q66" s="32">
        <v>272.79000000000002</v>
      </c>
      <c r="R66" s="32">
        <v>266.66199999999998</v>
      </c>
      <c r="S66" s="32">
        <v>311.41899999999998</v>
      </c>
      <c r="T66" s="32">
        <v>355.03199999999998</v>
      </c>
      <c r="U66" s="32">
        <v>372.483</v>
      </c>
      <c r="V66" s="32">
        <v>422.86200000000002</v>
      </c>
      <c r="W66" s="32">
        <v>438.42700000000002</v>
      </c>
      <c r="X66" s="32">
        <v>422.07600000000002</v>
      </c>
      <c r="Y66" s="32">
        <v>403.14100000000002</v>
      </c>
      <c r="Z66" s="32">
        <v>351.49099999999999</v>
      </c>
      <c r="AA66" s="32">
        <v>308.18200000000002</v>
      </c>
      <c r="AB66" s="32">
        <v>325.928</v>
      </c>
      <c r="AC66" s="32">
        <v>340.464</v>
      </c>
      <c r="AD66" s="32">
        <v>359.03899999999999</v>
      </c>
      <c r="AE66" s="32">
        <v>381.86799999999999</v>
      </c>
      <c r="AF66" s="32">
        <v>423.96899999999999</v>
      </c>
      <c r="AG66" s="32">
        <v>423.31400000000002</v>
      </c>
      <c r="AH66" s="32">
        <v>394.392</v>
      </c>
      <c r="AI66" s="32">
        <v>394.14800000000002</v>
      </c>
      <c r="AJ66" s="32">
        <v>483.202</v>
      </c>
      <c r="AK66" s="32">
        <v>575.721</v>
      </c>
      <c r="AL66" s="32">
        <v>634.31100000000004</v>
      </c>
      <c r="AM66" s="32">
        <v>623.04407876440064</v>
      </c>
      <c r="AN66" s="32">
        <v>598.91838738882484</v>
      </c>
      <c r="AO66" s="32">
        <v>575.42138317960189</v>
      </c>
      <c r="AP66" s="32">
        <v>572.73012383072478</v>
      </c>
      <c r="AQ66" s="32">
        <v>577.93727459429601</v>
      </c>
      <c r="AR66" s="32">
        <v>579.31680465763702</v>
      </c>
      <c r="AS66" s="32">
        <v>580.24300701933339</v>
      </c>
      <c r="AT66" s="32">
        <v>581.11402184183089</v>
      </c>
      <c r="AU66" s="32">
        <v>581.75424144333567</v>
      </c>
      <c r="AV66" s="32">
        <v>582.33686964642868</v>
      </c>
    </row>
    <row r="67" spans="1:48" x14ac:dyDescent="0.25">
      <c r="A67" s="1"/>
      <c r="B67" s="65" t="s">
        <v>199</v>
      </c>
      <c r="C67" s="49"/>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25">
      <c r="A68" s="1"/>
      <c r="B68" s="64" t="s">
        <v>162</v>
      </c>
      <c r="C68" s="49"/>
      <c r="D68" s="32">
        <v>955.50900000000001</v>
      </c>
      <c r="E68" s="32">
        <v>987.827</v>
      </c>
      <c r="F68" s="32">
        <v>1448.559</v>
      </c>
      <c r="G68" s="32">
        <v>1220.377</v>
      </c>
      <c r="H68" s="32">
        <v>1531.6120000000001</v>
      </c>
      <c r="I68" s="32">
        <v>1496.7850000000001</v>
      </c>
      <c r="J68" s="32">
        <v>2140.0790000000002</v>
      </c>
      <c r="K68" s="32">
        <v>1896.4860000000001</v>
      </c>
      <c r="L68" s="32">
        <v>1619.827</v>
      </c>
      <c r="M68" s="32">
        <v>1934.837</v>
      </c>
      <c r="N68" s="32">
        <v>1721.7529999999999</v>
      </c>
      <c r="O68" s="32">
        <v>2062.8200000000002</v>
      </c>
      <c r="P68" s="32">
        <v>1227.297</v>
      </c>
      <c r="Q68" s="32">
        <v>2521.9859999999999</v>
      </c>
      <c r="R68" s="32">
        <v>3035.3389999999999</v>
      </c>
      <c r="S68" s="32">
        <v>2074.1460000000002</v>
      </c>
      <c r="T68" s="32">
        <v>1642.8579999999999</v>
      </c>
      <c r="U68" s="32">
        <v>2051.7979999999998</v>
      </c>
      <c r="V68" s="32">
        <v>1869.0309999999999</v>
      </c>
      <c r="W68" s="32">
        <v>1290.104</v>
      </c>
      <c r="X68" s="32">
        <v>910.245</v>
      </c>
      <c r="Y68" s="32">
        <v>889.05399999999997</v>
      </c>
      <c r="Z68" s="32">
        <v>1207.576</v>
      </c>
      <c r="AA68" s="32">
        <v>2602.2130000000002</v>
      </c>
      <c r="AB68" s="32">
        <v>2109.674</v>
      </c>
      <c r="AC68" s="32">
        <v>1252.001</v>
      </c>
      <c r="AD68" s="32">
        <v>845.91399999999999</v>
      </c>
      <c r="AE68" s="32">
        <v>1742.97</v>
      </c>
      <c r="AF68" s="32">
        <v>1746.702</v>
      </c>
      <c r="AG68" s="32">
        <v>893.61099999999999</v>
      </c>
      <c r="AH68" s="32">
        <v>1126.114</v>
      </c>
      <c r="AI68" s="32">
        <v>2869.4009999999998</v>
      </c>
      <c r="AJ68" s="32">
        <v>4013.9209999999998</v>
      </c>
      <c r="AK68" s="32">
        <v>3257.038</v>
      </c>
      <c r="AL68" s="32">
        <v>3169.183</v>
      </c>
      <c r="AM68" s="32">
        <v>2907.8904689082719</v>
      </c>
      <c r="AN68" s="32">
        <v>2911.7971919084721</v>
      </c>
      <c r="AO68" s="32">
        <v>2957.011045868865</v>
      </c>
      <c r="AP68" s="32">
        <v>3253.5465744123212</v>
      </c>
      <c r="AQ68" s="32">
        <v>3350.7747214861174</v>
      </c>
      <c r="AR68" s="32">
        <v>3494.1469708654422</v>
      </c>
      <c r="AS68" s="32">
        <v>3639.6533909667505</v>
      </c>
      <c r="AT68" s="32">
        <v>3805.0210415117544</v>
      </c>
      <c r="AU68" s="32">
        <v>3959.5783923063063</v>
      </c>
      <c r="AV68" s="32">
        <v>4044.6283359860499</v>
      </c>
    </row>
    <row r="69" spans="1:48" ht="15.75" thickBot="1" x14ac:dyDescent="0.3">
      <c r="A69" s="1"/>
      <c r="B69" s="27"/>
      <c r="C69" s="2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row>
    <row r="70" spans="1:48" x14ac:dyDescent="0.25">
      <c r="A70" s="1"/>
      <c r="B70" s="1"/>
      <c r="C70" s="2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32"/>
      <c r="AK70" s="1"/>
      <c r="AL70" s="1"/>
      <c r="AM70" s="1"/>
      <c r="AN70" s="1"/>
      <c r="AO70" s="1"/>
      <c r="AP70" s="1"/>
      <c r="AQ70" s="1"/>
      <c r="AR70" s="1"/>
      <c r="AS70" s="1"/>
      <c r="AT70" s="1"/>
      <c r="AU70" s="1"/>
      <c r="AV70" s="1"/>
    </row>
  </sheetData>
  <sheetProtection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4d46168-4096-4ad6-bc4c-6b13bb0becdf" xsi:nil="true"/>
    <lcf76f155ced4ddcb4097134ff3c332f xmlns="e89cec03-f179-40d3-b10c-63a84c20027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1" ma:contentTypeDescription="Create a new document." ma:contentTypeScope="" ma:versionID="36758229620a909ecbb3b7d018881174">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0e95a1fab5db3c313db9cd89770bba84"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04D632-4574-4A69-AD7C-BA095F759051}">
  <ds:schemaRefs>
    <ds:schemaRef ds:uri="http://schemas.microsoft.com/sharepoint/v3/contenttype/forms"/>
  </ds:schemaRefs>
</ds:datastoreItem>
</file>

<file path=customXml/itemProps2.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 ds:uri="24d46168-4096-4ad6-bc4c-6b13bb0becdf"/>
    <ds:schemaRef ds:uri="e89cec03-f179-40d3-b10c-63a84c200270"/>
  </ds:schemaRefs>
</ds:datastoreItem>
</file>

<file path=customXml/itemProps3.xml><?xml version="1.0" encoding="utf-8"?>
<ds:datastoreItem xmlns:ds="http://schemas.openxmlformats.org/officeDocument/2006/customXml" ds:itemID="{FBBFDFB6-95E6-4015-A15A-8CF4691692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Rotert, Mary Ann</cp:lastModifiedBy>
  <cp:revision/>
  <dcterms:created xsi:type="dcterms:W3CDTF">2022-06-28T17:03:32Z</dcterms:created>
  <dcterms:modified xsi:type="dcterms:W3CDTF">2025-10-29T17:37:29Z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